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2.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phe.gov.uk\CKO\pid\NDR\SACT\CIU\Outputs\30 day mortality - CMAR\October 2021 release\Output\Website publication\Updated publication\"/>
    </mc:Choice>
  </mc:AlternateContent>
  <xr:revisionPtr revIDLastSave="0" documentId="13_ncr:1_{F12181CB-F04F-49F3-9183-3B4A375DF6B3}" xr6:coauthVersionLast="45" xr6:coauthVersionMax="45" xr10:uidLastSave="{00000000-0000-0000-0000-000000000000}"/>
  <bookViews>
    <workbookView xWindow="-120" yWindow="-120" windowWidth="29040" windowHeight="15840" xr2:uid="{5DBD6ECA-59A5-4F10-84B5-6BCC5CE9590A}"/>
  </bookViews>
  <sheets>
    <sheet name="Contents" sheetId="16" r:id="rId1"/>
    <sheet name="Methodology" sheetId="76" r:id="rId2"/>
    <sheet name="Definitions" sheetId="77" r:id="rId3"/>
    <sheet name="Bowel-data table" sheetId="68" r:id="rId4"/>
    <sheet name="Bowel-funnel plot" sheetId="42" r:id="rId5"/>
    <sheet name="Breast-data table" sheetId="85" r:id="rId6"/>
    <sheet name="Breast-funnel plot" sheetId="86" r:id="rId7"/>
    <sheet name="Lung-data table" sheetId="78" r:id="rId8"/>
    <sheet name="Lung-funnel plot" sheetId="79" r:id="rId9"/>
    <sheet name="Excluded treatment regimens" sheetId="17" r:id="rId10"/>
    <sheet name="Acknowledgements" sheetId="18" r:id="rId11"/>
    <sheet name="Bowel raw data" sheetId="82" state="veryHidden" r:id="rId12"/>
    <sheet name="Breast raw data" sheetId="87" state="veryHidden" r:id="rId13"/>
    <sheet name="Lung raw data" sheetId="84" state="veryHidden" r:id="rId14"/>
    <sheet name="Trust lookup" sheetId="35" state="veryHidden" r:id="rId15"/>
  </sheets>
  <definedNames>
    <definedName name="_xlnm._FilterDatabase" localSheetId="11" hidden="1">'Bowel raw data'!$A$1:$I$129</definedName>
    <definedName name="_xlnm._FilterDatabase" localSheetId="3" hidden="1">'Bowel-data table'!$A$1:$L$93</definedName>
    <definedName name="_xlnm._FilterDatabase" localSheetId="12" hidden="1">'Breast raw data'!$A$1:$I$117</definedName>
    <definedName name="_xlnm._FilterDatabase" localSheetId="5" hidden="1">'Breast-data table'!$A$1:$L$81</definedName>
    <definedName name="_xlnm._FilterDatabase" localSheetId="13" hidden="1">'Lung raw data'!$A$1:$I$135</definedName>
    <definedName name="_xlnm._FilterDatabase" localSheetId="7" hidden="1">'Lung-data table'!$A$1:$L$99</definedName>
    <definedName name="_xlnm._FilterDatabase" localSheetId="14" hidden="1">'Trust lookup'!$A$1:$I$146</definedName>
    <definedName name="bowel_excluded_trusts">'Bowel-data table'!$A$98:$B$107</definedName>
    <definedName name="bowel_included_trusts">'Bowel-data table'!$A$2:$K$93</definedName>
    <definedName name="bowel_no_data">'Bowel-data table'!$A$112:$B$135</definedName>
    <definedName name="bowel_raw_data">'Bowel raw data'!$A$2:$I$129</definedName>
    <definedName name="breast_excluded_trusts">'Breast-data table'!$A$86:$B$105</definedName>
    <definedName name="breast_included_trusts">'Breast-data table'!$A$2:$K$81</definedName>
    <definedName name="breast_no_data">'Breast-data table'!$A$110:$B$135</definedName>
    <definedName name="breast_raw_data">'Breast raw data'!$A$1:$I$117</definedName>
    <definedName name="lung_excluded_trusts">'Lung-data table'!$A$104:$B$107</definedName>
    <definedName name="lung_included_trusts">'Lung-data table'!$A$2:$K$99</definedName>
    <definedName name="lung_no_data">'Lung-data table'!$A$112:$B$135</definedName>
    <definedName name="lung_raw_data">'Lung raw data'!$A$2:$I$135</definedName>
    <definedName name="trust_lookup">'Trust lookup'!$B$2:$I$127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87" l="1"/>
  <c r="C9" i="86" l="1"/>
  <c r="C8" i="86"/>
  <c r="C10" i="86" l="1"/>
  <c r="P9" i="87"/>
  <c r="E13" i="87" s="1"/>
  <c r="B117" i="87"/>
  <c r="B116" i="87"/>
  <c r="B115" i="87"/>
  <c r="B114" i="87"/>
  <c r="B113" i="87"/>
  <c r="B112" i="87"/>
  <c r="B111" i="87"/>
  <c r="B110" i="87"/>
  <c r="B109" i="87"/>
  <c r="B108" i="87"/>
  <c r="B107" i="87"/>
  <c r="B106" i="87"/>
  <c r="B105" i="87"/>
  <c r="B104" i="87"/>
  <c r="B103" i="87"/>
  <c r="B102" i="87"/>
  <c r="B101" i="87"/>
  <c r="B100" i="87"/>
  <c r="B99" i="87"/>
  <c r="B98" i="87"/>
  <c r="B97" i="87"/>
  <c r="B96" i="87"/>
  <c r="B95" i="87"/>
  <c r="B94" i="87"/>
  <c r="B93" i="87"/>
  <c r="B92" i="87"/>
  <c r="B91" i="87"/>
  <c r="B90" i="87"/>
  <c r="B89" i="87"/>
  <c r="B88" i="87"/>
  <c r="B87" i="87"/>
  <c r="B86" i="87"/>
  <c r="B85" i="87"/>
  <c r="B84" i="87"/>
  <c r="B83" i="87"/>
  <c r="B82" i="87"/>
  <c r="B81" i="87"/>
  <c r="B80" i="87"/>
  <c r="B79" i="87"/>
  <c r="B78" i="87"/>
  <c r="B77" i="87"/>
  <c r="B76" i="87"/>
  <c r="B75" i="87"/>
  <c r="B74" i="87"/>
  <c r="B73" i="87"/>
  <c r="B72" i="87"/>
  <c r="B71" i="87"/>
  <c r="B70" i="87"/>
  <c r="B69" i="87"/>
  <c r="B68" i="87"/>
  <c r="B67" i="87"/>
  <c r="B66" i="87"/>
  <c r="B65" i="87"/>
  <c r="B64" i="87"/>
  <c r="B63" i="87"/>
  <c r="B62" i="87"/>
  <c r="B61" i="87"/>
  <c r="B60" i="87"/>
  <c r="B59" i="87"/>
  <c r="B58" i="87"/>
  <c r="B57" i="87"/>
  <c r="B56" i="87"/>
  <c r="B55" i="87"/>
  <c r="B54" i="87"/>
  <c r="B53" i="87"/>
  <c r="B52" i="87"/>
  <c r="B51" i="87"/>
  <c r="B50" i="87"/>
  <c r="B49" i="87"/>
  <c r="B48" i="87"/>
  <c r="B47" i="87"/>
  <c r="B46" i="87"/>
  <c r="B45" i="87"/>
  <c r="B44" i="87"/>
  <c r="B43" i="87"/>
  <c r="B42" i="87"/>
  <c r="B41" i="87"/>
  <c r="B40" i="87"/>
  <c r="B39" i="87"/>
  <c r="B38" i="87"/>
  <c r="B37" i="87"/>
  <c r="B36" i="87"/>
  <c r="B35" i="87"/>
  <c r="B34" i="87"/>
  <c r="B33" i="87"/>
  <c r="B32" i="87"/>
  <c r="B31" i="87"/>
  <c r="B30" i="87"/>
  <c r="B29" i="87"/>
  <c r="B28" i="87"/>
  <c r="B27" i="87"/>
  <c r="B26" i="87"/>
  <c r="B25" i="87"/>
  <c r="B24" i="87"/>
  <c r="B23" i="87"/>
  <c r="B22" i="87"/>
  <c r="B21" i="87"/>
  <c r="B20" i="87"/>
  <c r="B19" i="87"/>
  <c r="B18" i="87"/>
  <c r="B17" i="87"/>
  <c r="B16" i="87"/>
  <c r="B15" i="87"/>
  <c r="B14" i="87"/>
  <c r="B13" i="87"/>
  <c r="B12" i="87"/>
  <c r="B11" i="87"/>
  <c r="Q10" i="87"/>
  <c r="P10" i="87"/>
  <c r="B10" i="87"/>
  <c r="B9" i="87"/>
  <c r="B8" i="87"/>
  <c r="B7" i="87"/>
  <c r="B6" i="87"/>
  <c r="B5" i="87"/>
  <c r="B4" i="87"/>
  <c r="B2" i="87"/>
  <c r="O13" i="87"/>
  <c r="C11" i="86" l="1"/>
  <c r="E8" i="87"/>
  <c r="E5" i="87"/>
  <c r="E6" i="87"/>
  <c r="E4" i="87"/>
  <c r="Q9" i="87"/>
  <c r="E9" i="87"/>
  <c r="E11" i="87"/>
  <c r="E117" i="87"/>
  <c r="E2" i="87"/>
  <c r="E12" i="87"/>
  <c r="E3" i="87"/>
  <c r="E7" i="87"/>
  <c r="E10" i="87"/>
  <c r="E14" i="87"/>
  <c r="E18" i="87"/>
  <c r="E22" i="87"/>
  <c r="E26" i="87"/>
  <c r="E30" i="87"/>
  <c r="E34" i="87"/>
  <c r="E38" i="87"/>
  <c r="E42" i="87"/>
  <c r="E46" i="87"/>
  <c r="E50" i="87"/>
  <c r="E54" i="87"/>
  <c r="E58" i="87"/>
  <c r="E62" i="87"/>
  <c r="E66" i="87"/>
  <c r="E70" i="87"/>
  <c r="E74" i="87"/>
  <c r="E78" i="87"/>
  <c r="E82" i="87"/>
  <c r="E86" i="87"/>
  <c r="E90" i="87"/>
  <c r="E94" i="87"/>
  <c r="E98" i="87"/>
  <c r="E102" i="87"/>
  <c r="E106" i="87"/>
  <c r="E110" i="87"/>
  <c r="E114" i="87"/>
  <c r="E15" i="87"/>
  <c r="E19" i="87"/>
  <c r="E23" i="87"/>
  <c r="E27" i="87"/>
  <c r="E31" i="87"/>
  <c r="E35" i="87"/>
  <c r="E39" i="87"/>
  <c r="E43" i="87"/>
  <c r="E47" i="87"/>
  <c r="E51" i="87"/>
  <c r="E55" i="87"/>
  <c r="E59" i="87"/>
  <c r="E63" i="87"/>
  <c r="E67" i="87"/>
  <c r="E71" i="87"/>
  <c r="E75" i="87"/>
  <c r="E79" i="87"/>
  <c r="E83" i="87"/>
  <c r="E87" i="87"/>
  <c r="E91" i="87"/>
  <c r="E95" i="87"/>
  <c r="E99" i="87"/>
  <c r="E103" i="87"/>
  <c r="E107" i="87"/>
  <c r="E111" i="87"/>
  <c r="E115" i="87"/>
  <c r="E16" i="87"/>
  <c r="E20" i="87"/>
  <c r="E24" i="87"/>
  <c r="E28" i="87"/>
  <c r="E32" i="87"/>
  <c r="E36" i="87"/>
  <c r="E40" i="87"/>
  <c r="E44" i="87"/>
  <c r="E48" i="87"/>
  <c r="E52" i="87"/>
  <c r="E56" i="87"/>
  <c r="E60" i="87"/>
  <c r="E64" i="87"/>
  <c r="E68" i="87"/>
  <c r="E72" i="87"/>
  <c r="E76" i="87"/>
  <c r="E80" i="87"/>
  <c r="E84" i="87"/>
  <c r="E88" i="87"/>
  <c r="E92" i="87"/>
  <c r="E96" i="87"/>
  <c r="E100" i="87"/>
  <c r="E104" i="87"/>
  <c r="E108" i="87"/>
  <c r="E112" i="87"/>
  <c r="E116" i="87"/>
  <c r="E17" i="87"/>
  <c r="E21" i="87"/>
  <c r="E25" i="87"/>
  <c r="E29" i="87"/>
  <c r="E33" i="87"/>
  <c r="E37" i="87"/>
  <c r="E41" i="87"/>
  <c r="E45" i="87"/>
  <c r="E49" i="87"/>
  <c r="E53" i="87"/>
  <c r="E57" i="87"/>
  <c r="E61" i="87"/>
  <c r="E65" i="87"/>
  <c r="E69" i="87"/>
  <c r="E73" i="87"/>
  <c r="E77" i="87"/>
  <c r="E81" i="87"/>
  <c r="E85" i="87"/>
  <c r="E89" i="87"/>
  <c r="E93" i="87"/>
  <c r="E97" i="87"/>
  <c r="E101" i="87"/>
  <c r="E105" i="87"/>
  <c r="E109" i="87"/>
  <c r="E113" i="87"/>
  <c r="F112" i="35" l="1"/>
  <c r="Q10" i="84" l="1"/>
  <c r="P10" i="84"/>
  <c r="P9" i="84"/>
  <c r="Q9" i="84" s="1"/>
  <c r="B135" i="84"/>
  <c r="B134" i="84"/>
  <c r="B133" i="84"/>
  <c r="B132" i="84"/>
  <c r="B131" i="84"/>
  <c r="B130" i="84"/>
  <c r="B129" i="84"/>
  <c r="B128" i="84"/>
  <c r="B127" i="84"/>
  <c r="B126" i="84"/>
  <c r="B125" i="84"/>
  <c r="B124" i="84"/>
  <c r="B123" i="84"/>
  <c r="B122" i="84"/>
  <c r="B121" i="84"/>
  <c r="B120" i="84"/>
  <c r="B119" i="84"/>
  <c r="B118" i="84"/>
  <c r="B117" i="84"/>
  <c r="B116" i="84"/>
  <c r="B115" i="84"/>
  <c r="B114" i="84"/>
  <c r="B113" i="84"/>
  <c r="B112" i="84"/>
  <c r="B111" i="84"/>
  <c r="B110" i="84"/>
  <c r="B109" i="84"/>
  <c r="B108" i="84"/>
  <c r="B107" i="84"/>
  <c r="B106" i="84"/>
  <c r="B105" i="84"/>
  <c r="B104" i="84"/>
  <c r="B103" i="84"/>
  <c r="B102" i="84"/>
  <c r="B101" i="84"/>
  <c r="B100" i="84"/>
  <c r="B99" i="84"/>
  <c r="B98" i="84"/>
  <c r="B97" i="84"/>
  <c r="B96" i="84"/>
  <c r="B95" i="84"/>
  <c r="B94" i="84"/>
  <c r="B93" i="84"/>
  <c r="B92" i="84"/>
  <c r="B91" i="84"/>
  <c r="B90" i="84"/>
  <c r="B89" i="84"/>
  <c r="B88" i="84"/>
  <c r="B87" i="84"/>
  <c r="B86" i="84"/>
  <c r="B85" i="84"/>
  <c r="B84" i="84"/>
  <c r="B83" i="84"/>
  <c r="B82" i="84"/>
  <c r="B81" i="84"/>
  <c r="B80" i="84"/>
  <c r="B79" i="84"/>
  <c r="B78" i="84"/>
  <c r="B77" i="84"/>
  <c r="B76" i="84"/>
  <c r="B75" i="84"/>
  <c r="B74" i="84"/>
  <c r="B73" i="84"/>
  <c r="B72" i="84"/>
  <c r="B71" i="84"/>
  <c r="B70" i="84"/>
  <c r="B69" i="84"/>
  <c r="B68" i="84"/>
  <c r="B67" i="84"/>
  <c r="B66" i="84"/>
  <c r="B65" i="84"/>
  <c r="B64" i="84"/>
  <c r="B63" i="84"/>
  <c r="B62" i="84"/>
  <c r="B61" i="84"/>
  <c r="B60" i="84"/>
  <c r="B59" i="84"/>
  <c r="B58" i="84"/>
  <c r="B57" i="84"/>
  <c r="B56" i="84"/>
  <c r="B55" i="84"/>
  <c r="B54" i="84"/>
  <c r="B53" i="84"/>
  <c r="B52" i="84"/>
  <c r="B51" i="84"/>
  <c r="B50" i="84"/>
  <c r="B49" i="84"/>
  <c r="B48" i="84"/>
  <c r="B47" i="84"/>
  <c r="B46" i="84"/>
  <c r="B45" i="84"/>
  <c r="B44" i="84"/>
  <c r="B43" i="84"/>
  <c r="B42" i="84"/>
  <c r="B41" i="84"/>
  <c r="B40" i="84"/>
  <c r="B39" i="84"/>
  <c r="B38" i="84"/>
  <c r="B37" i="84"/>
  <c r="B36" i="84"/>
  <c r="B35" i="84"/>
  <c r="B34" i="84"/>
  <c r="B33" i="84"/>
  <c r="B32" i="84"/>
  <c r="B31" i="84"/>
  <c r="B30" i="84"/>
  <c r="B29" i="84"/>
  <c r="B28" i="84"/>
  <c r="B27" i="84"/>
  <c r="B26" i="84"/>
  <c r="B25" i="84"/>
  <c r="B24" i="84"/>
  <c r="B23" i="84"/>
  <c r="B22" i="84"/>
  <c r="B21" i="84"/>
  <c r="B20" i="84"/>
  <c r="B19" i="84"/>
  <c r="B18" i="84"/>
  <c r="B17" i="84"/>
  <c r="B16" i="84"/>
  <c r="B15" i="84"/>
  <c r="B14" i="84"/>
  <c r="B13" i="84"/>
  <c r="B12" i="84"/>
  <c r="B11" i="84"/>
  <c r="B10" i="84"/>
  <c r="B9" i="84"/>
  <c r="B8" i="84"/>
  <c r="B7" i="84"/>
  <c r="B6" i="84"/>
  <c r="B5" i="84"/>
  <c r="B4" i="84"/>
  <c r="B3" i="84"/>
  <c r="B2" i="84"/>
  <c r="E9" i="84" l="1"/>
  <c r="E25" i="84"/>
  <c r="E41" i="84"/>
  <c r="E57" i="84"/>
  <c r="E73" i="84"/>
  <c r="E89" i="84"/>
  <c r="E105" i="84"/>
  <c r="E121" i="84"/>
  <c r="E10" i="84"/>
  <c r="E26" i="84"/>
  <c r="E42" i="84"/>
  <c r="E58" i="84"/>
  <c r="E74" i="84"/>
  <c r="E90" i="84"/>
  <c r="E106" i="84"/>
  <c r="E122" i="84"/>
  <c r="E11" i="84"/>
  <c r="E27" i="84"/>
  <c r="E43" i="84"/>
  <c r="E59" i="84"/>
  <c r="E75" i="84"/>
  <c r="E91" i="84"/>
  <c r="E107" i="84"/>
  <c r="E123" i="84"/>
  <c r="E16" i="84"/>
  <c r="E32" i="84"/>
  <c r="E48" i="84"/>
  <c r="E64" i="84"/>
  <c r="E80" i="84"/>
  <c r="E96" i="84"/>
  <c r="E112" i="84"/>
  <c r="E128" i="84"/>
  <c r="E17" i="84"/>
  <c r="E33" i="84"/>
  <c r="E49" i="84"/>
  <c r="E65" i="84"/>
  <c r="E81" i="84"/>
  <c r="E97" i="84"/>
  <c r="E113" i="84"/>
  <c r="E2" i="84"/>
  <c r="E18" i="84"/>
  <c r="E34" i="84"/>
  <c r="E50" i="84"/>
  <c r="E66" i="84"/>
  <c r="E82" i="84"/>
  <c r="E98" i="84"/>
  <c r="E114" i="84"/>
  <c r="E3" i="84"/>
  <c r="E19" i="84"/>
  <c r="E35" i="84"/>
  <c r="E51" i="84"/>
  <c r="E67" i="84"/>
  <c r="E83" i="84"/>
  <c r="E99" i="84"/>
  <c r="E115" i="84"/>
  <c r="E8" i="84"/>
  <c r="E24" i="84"/>
  <c r="E40" i="84"/>
  <c r="E56" i="84"/>
  <c r="E72" i="84"/>
  <c r="E88" i="84"/>
  <c r="E104" i="84"/>
  <c r="E120" i="84"/>
  <c r="E129" i="84"/>
  <c r="E130" i="84"/>
  <c r="E131" i="84"/>
  <c r="E4" i="84"/>
  <c r="E12" i="84"/>
  <c r="E20" i="84"/>
  <c r="E28" i="84"/>
  <c r="E36" i="84"/>
  <c r="E44" i="84"/>
  <c r="E52" i="84"/>
  <c r="E60" i="84"/>
  <c r="E68" i="84"/>
  <c r="E76" i="84"/>
  <c r="E84" i="84"/>
  <c r="E92" i="84"/>
  <c r="E100" i="84"/>
  <c r="E108" i="84"/>
  <c r="E116" i="84"/>
  <c r="E124" i="84"/>
  <c r="E132" i="84"/>
  <c r="E5" i="84"/>
  <c r="E13" i="84"/>
  <c r="E21" i="84"/>
  <c r="E29" i="84"/>
  <c r="E37" i="84"/>
  <c r="E45" i="84"/>
  <c r="E53" i="84"/>
  <c r="E61" i="84"/>
  <c r="E69" i="84"/>
  <c r="E77" i="84"/>
  <c r="E85" i="84"/>
  <c r="E93" i="84"/>
  <c r="E101" i="84"/>
  <c r="E109" i="84"/>
  <c r="E117" i="84"/>
  <c r="E125" i="84"/>
  <c r="E133" i="84"/>
  <c r="E6" i="84"/>
  <c r="E14" i="84"/>
  <c r="E22" i="84"/>
  <c r="E30" i="84"/>
  <c r="E38" i="84"/>
  <c r="E46" i="84"/>
  <c r="E54" i="84"/>
  <c r="E62" i="84"/>
  <c r="E70" i="84"/>
  <c r="E78" i="84"/>
  <c r="E86" i="84"/>
  <c r="E94" i="84"/>
  <c r="E102" i="84"/>
  <c r="E110" i="84"/>
  <c r="E118" i="84"/>
  <c r="E126" i="84"/>
  <c r="E134" i="84"/>
  <c r="E7" i="84"/>
  <c r="E15" i="84"/>
  <c r="E23" i="84"/>
  <c r="E31" i="84"/>
  <c r="E39" i="84"/>
  <c r="E47" i="84"/>
  <c r="E55" i="84"/>
  <c r="E63" i="84"/>
  <c r="E71" i="84"/>
  <c r="E79" i="84"/>
  <c r="E87" i="84"/>
  <c r="E95" i="84"/>
  <c r="E103" i="84"/>
  <c r="E111" i="84"/>
  <c r="E119" i="84"/>
  <c r="E127" i="84"/>
  <c r="E135" i="84"/>
  <c r="D2" i="35"/>
  <c r="E93" i="82"/>
  <c r="Q10" i="82"/>
  <c r="P10" i="82"/>
  <c r="P9" i="82"/>
  <c r="Q9" i="82" s="1"/>
  <c r="B129" i="82"/>
  <c r="B128" i="82"/>
  <c r="B127" i="82"/>
  <c r="B126" i="82"/>
  <c r="B125" i="82"/>
  <c r="B124" i="82"/>
  <c r="B123" i="82"/>
  <c r="B122" i="82"/>
  <c r="B121" i="82"/>
  <c r="B120" i="82"/>
  <c r="B119" i="82"/>
  <c r="B118" i="82"/>
  <c r="B117" i="82"/>
  <c r="B116" i="82"/>
  <c r="B115" i="82"/>
  <c r="B114" i="82"/>
  <c r="B113" i="82"/>
  <c r="B112" i="82"/>
  <c r="B111" i="82"/>
  <c r="B110" i="82"/>
  <c r="B109" i="82"/>
  <c r="B108" i="82"/>
  <c r="B107" i="82"/>
  <c r="B106" i="82"/>
  <c r="B105" i="82"/>
  <c r="B104" i="82"/>
  <c r="B103" i="82"/>
  <c r="B102" i="82"/>
  <c r="B101" i="82"/>
  <c r="B100" i="82"/>
  <c r="B99" i="82"/>
  <c r="B98" i="82"/>
  <c r="B97" i="82"/>
  <c r="B96" i="82"/>
  <c r="B95" i="82"/>
  <c r="B94" i="82"/>
  <c r="B93" i="82"/>
  <c r="B92" i="82"/>
  <c r="B91" i="82"/>
  <c r="B90" i="82"/>
  <c r="B89" i="82"/>
  <c r="B88" i="82"/>
  <c r="B86" i="82"/>
  <c r="B87" i="82"/>
  <c r="B85" i="82"/>
  <c r="B84" i="82"/>
  <c r="B83" i="82"/>
  <c r="B81" i="82"/>
  <c r="B82" i="82"/>
  <c r="B80" i="82"/>
  <c r="B79" i="82"/>
  <c r="B78" i="82"/>
  <c r="B77" i="82"/>
  <c r="B76" i="82"/>
  <c r="B75" i="82"/>
  <c r="B74" i="82"/>
  <c r="B72" i="82"/>
  <c r="B73" i="82"/>
  <c r="B71" i="82"/>
  <c r="B70" i="82"/>
  <c r="B69" i="82"/>
  <c r="B68" i="82"/>
  <c r="B67" i="82"/>
  <c r="B66" i="82"/>
  <c r="B65" i="82"/>
  <c r="B64" i="82"/>
  <c r="B63" i="82"/>
  <c r="B62" i="82"/>
  <c r="B60" i="82"/>
  <c r="B61" i="82"/>
  <c r="B59" i="82"/>
  <c r="B58" i="82"/>
  <c r="B57" i="82"/>
  <c r="B54" i="82"/>
  <c r="B56" i="82"/>
  <c r="B55" i="82"/>
  <c r="B53" i="82"/>
  <c r="B52" i="82"/>
  <c r="B51" i="82"/>
  <c r="B50" i="82"/>
  <c r="B49" i="82"/>
  <c r="B48" i="82"/>
  <c r="B47" i="82"/>
  <c r="B46" i="82"/>
  <c r="B45" i="82"/>
  <c r="B44" i="82"/>
  <c r="B43" i="82"/>
  <c r="B42" i="82"/>
  <c r="B41" i="82"/>
  <c r="B40" i="82"/>
  <c r="B39" i="82"/>
  <c r="B37" i="82"/>
  <c r="B38" i="82"/>
  <c r="B36" i="82"/>
  <c r="B35" i="82"/>
  <c r="B34" i="82"/>
  <c r="B33" i="82"/>
  <c r="B32" i="82"/>
  <c r="B31" i="82"/>
  <c r="B30" i="82"/>
  <c r="B29" i="82"/>
  <c r="B28" i="82"/>
  <c r="B27" i="82"/>
  <c r="B26" i="82"/>
  <c r="B25" i="82"/>
  <c r="B24" i="82"/>
  <c r="B23" i="82"/>
  <c r="B21" i="82"/>
  <c r="B22" i="82"/>
  <c r="B20" i="82"/>
  <c r="B19" i="82"/>
  <c r="B18" i="82"/>
  <c r="B17" i="82"/>
  <c r="B16" i="82"/>
  <c r="B15" i="82"/>
  <c r="B14" i="82"/>
  <c r="B13" i="82"/>
  <c r="B12" i="82"/>
  <c r="B11" i="82"/>
  <c r="B10" i="82"/>
  <c r="B9" i="82"/>
  <c r="B8" i="82"/>
  <c r="B6" i="82"/>
  <c r="B3" i="82"/>
  <c r="B4" i="82"/>
  <c r="B5" i="82"/>
  <c r="B7" i="82"/>
  <c r="B2" i="82"/>
  <c r="E27" i="82" l="1"/>
  <c r="E15" i="82"/>
  <c r="E90" i="82"/>
  <c r="E2" i="82"/>
  <c r="E69" i="82"/>
  <c r="E23" i="82"/>
  <c r="E18" i="82"/>
  <c r="E74" i="82"/>
  <c r="E98" i="82"/>
  <c r="E57" i="82"/>
  <c r="E106" i="82"/>
  <c r="E42" i="82"/>
  <c r="E114" i="82"/>
  <c r="E62" i="82"/>
  <c r="E122" i="82"/>
  <c r="E19" i="82"/>
  <c r="E30" i="82"/>
  <c r="E86" i="82"/>
  <c r="E91" i="82"/>
  <c r="E70" i="82"/>
  <c r="E88" i="82"/>
  <c r="E13" i="82"/>
  <c r="E45" i="82"/>
  <c r="E37" i="82"/>
  <c r="E97" i="82"/>
  <c r="E82" i="82"/>
  <c r="E61" i="82"/>
  <c r="E99" i="82"/>
  <c r="E107" i="82"/>
  <c r="E115" i="82"/>
  <c r="E123" i="82"/>
  <c r="E63" i="82"/>
  <c r="E29" i="82"/>
  <c r="E71" i="82"/>
  <c r="E60" i="82"/>
  <c r="E17" i="82"/>
  <c r="E7" i="82"/>
  <c r="E46" i="82"/>
  <c r="E94" i="82"/>
  <c r="E39" i="82"/>
  <c r="E68" i="82"/>
  <c r="E50" i="82"/>
  <c r="E64" i="82"/>
  <c r="E20" i="82"/>
  <c r="E108" i="82"/>
  <c r="E116" i="82"/>
  <c r="E124" i="82"/>
  <c r="E81" i="82"/>
  <c r="E66" i="82"/>
  <c r="E54" i="82"/>
  <c r="E89" i="82"/>
  <c r="E16" i="82"/>
  <c r="E67" i="82"/>
  <c r="E53" i="82"/>
  <c r="E55" i="82"/>
  <c r="E36" i="82"/>
  <c r="E77" i="82"/>
  <c r="E65" i="82"/>
  <c r="E24" i="82"/>
  <c r="E101" i="82"/>
  <c r="E109" i="82"/>
  <c r="E117" i="82"/>
  <c r="E125" i="82"/>
  <c r="E3" i="82"/>
  <c r="E12" i="82"/>
  <c r="E87" i="82"/>
  <c r="E40" i="82"/>
  <c r="E26" i="82"/>
  <c r="E31" i="82"/>
  <c r="E92" i="82"/>
  <c r="E22" i="82"/>
  <c r="E104" i="82"/>
  <c r="E79" i="82"/>
  <c r="E78" i="82"/>
  <c r="E25" i="82"/>
  <c r="E102" i="82"/>
  <c r="E110" i="82"/>
  <c r="E118" i="82"/>
  <c r="E126" i="82"/>
  <c r="E51" i="82"/>
  <c r="E49" i="82"/>
  <c r="E43" i="82"/>
  <c r="E14" i="82"/>
  <c r="E8" i="82"/>
  <c r="E72" i="82"/>
  <c r="E83" i="82"/>
  <c r="E96" i="82"/>
  <c r="E100" i="82"/>
  <c r="E32" i="82"/>
  <c r="E75" i="82"/>
  <c r="E95" i="82"/>
  <c r="E103" i="82"/>
  <c r="E111" i="82"/>
  <c r="E119" i="82"/>
  <c r="E127" i="82"/>
  <c r="E35" i="82"/>
  <c r="E4" i="82"/>
  <c r="E21" i="82"/>
  <c r="E6" i="82"/>
  <c r="E59" i="82"/>
  <c r="E34" i="82"/>
  <c r="E73" i="82"/>
  <c r="E9" i="82"/>
  <c r="E38" i="82"/>
  <c r="E80" i="82"/>
  <c r="E44" i="82"/>
  <c r="E10" i="82"/>
  <c r="E56" i="82"/>
  <c r="E112" i="82"/>
  <c r="E120" i="82"/>
  <c r="E128" i="82"/>
  <c r="E11" i="82"/>
  <c r="E5" i="82"/>
  <c r="E28" i="82"/>
  <c r="E33" i="82"/>
  <c r="E76" i="82"/>
  <c r="E47" i="82"/>
  <c r="E48" i="82"/>
  <c r="E41" i="82"/>
  <c r="E52" i="82"/>
  <c r="E58" i="82"/>
  <c r="E84" i="82"/>
  <c r="E85" i="82"/>
  <c r="E105" i="82"/>
  <c r="E113" i="82"/>
  <c r="E121" i="82"/>
  <c r="E129" i="82"/>
  <c r="I127" i="35"/>
  <c r="H127" i="35"/>
  <c r="I126" i="35"/>
  <c r="H126" i="35"/>
  <c r="I125" i="35"/>
  <c r="H125" i="35"/>
  <c r="I124" i="35"/>
  <c r="H124" i="35"/>
  <c r="I123" i="35"/>
  <c r="H123" i="35"/>
  <c r="I122" i="35"/>
  <c r="H122" i="35"/>
  <c r="I121" i="35"/>
  <c r="H121" i="35"/>
  <c r="I120" i="35"/>
  <c r="H120" i="35"/>
  <c r="I119" i="35"/>
  <c r="H119" i="35"/>
  <c r="I118" i="35"/>
  <c r="H118" i="35"/>
  <c r="I117" i="35"/>
  <c r="H117" i="35"/>
  <c r="I115" i="35"/>
  <c r="H115" i="35"/>
  <c r="I114" i="35"/>
  <c r="H114" i="35"/>
  <c r="I113" i="35"/>
  <c r="H113" i="35"/>
  <c r="I112" i="35"/>
  <c r="H112" i="35"/>
  <c r="I111" i="35"/>
  <c r="H111" i="35"/>
  <c r="I110" i="35"/>
  <c r="H110" i="35"/>
  <c r="I109" i="35"/>
  <c r="H109" i="35"/>
  <c r="I108" i="35"/>
  <c r="H108" i="35"/>
  <c r="I107" i="35"/>
  <c r="H107" i="35"/>
  <c r="I106" i="35"/>
  <c r="H106" i="35"/>
  <c r="I105" i="35"/>
  <c r="H105" i="35"/>
  <c r="I104" i="35"/>
  <c r="H104" i="35"/>
  <c r="I103" i="35"/>
  <c r="H103" i="35"/>
  <c r="I101" i="35"/>
  <c r="H101" i="35"/>
  <c r="I100" i="35"/>
  <c r="H100" i="35"/>
  <c r="I99" i="35"/>
  <c r="H99" i="35"/>
  <c r="I98" i="35"/>
  <c r="H98" i="35"/>
  <c r="I97" i="35"/>
  <c r="H97" i="35"/>
  <c r="I96" i="35"/>
  <c r="H96" i="35"/>
  <c r="I95" i="35"/>
  <c r="H95" i="35"/>
  <c r="I94" i="35"/>
  <c r="H94" i="35"/>
  <c r="I93" i="35"/>
  <c r="H93" i="35"/>
  <c r="I92" i="35"/>
  <c r="H92" i="35"/>
  <c r="I91" i="35"/>
  <c r="H91" i="35"/>
  <c r="I90" i="35"/>
  <c r="H90" i="35"/>
  <c r="I89" i="35"/>
  <c r="H89" i="35"/>
  <c r="I88" i="35"/>
  <c r="H88" i="35"/>
  <c r="I87" i="35"/>
  <c r="H87" i="35"/>
  <c r="I86" i="35"/>
  <c r="H86" i="35"/>
  <c r="I85" i="35"/>
  <c r="H85" i="35"/>
  <c r="I84" i="35"/>
  <c r="H84" i="35"/>
  <c r="I83" i="35"/>
  <c r="H83" i="35"/>
  <c r="I82" i="35"/>
  <c r="H82" i="35"/>
  <c r="I102" i="35"/>
  <c r="H102" i="35"/>
  <c r="I81" i="35"/>
  <c r="H81" i="35"/>
  <c r="I80" i="35"/>
  <c r="H80" i="35"/>
  <c r="I79" i="35"/>
  <c r="H79" i="35"/>
  <c r="I78" i="35"/>
  <c r="H78" i="35"/>
  <c r="I77" i="35"/>
  <c r="H77" i="35"/>
  <c r="I76" i="35"/>
  <c r="H76" i="35"/>
  <c r="I75" i="35"/>
  <c r="H75" i="35"/>
  <c r="I74" i="35"/>
  <c r="H74" i="35"/>
  <c r="I73" i="35"/>
  <c r="H73" i="35"/>
  <c r="I72" i="35"/>
  <c r="H72" i="35"/>
  <c r="I71" i="35"/>
  <c r="H71" i="35"/>
  <c r="I70" i="35"/>
  <c r="H70" i="35"/>
  <c r="I69" i="35"/>
  <c r="H69" i="35"/>
  <c r="I68" i="35"/>
  <c r="H68" i="35"/>
  <c r="I67" i="35"/>
  <c r="H67" i="35"/>
  <c r="I66" i="35"/>
  <c r="H66" i="35"/>
  <c r="I65" i="35"/>
  <c r="H65" i="35"/>
  <c r="I64" i="35"/>
  <c r="H64" i="35"/>
  <c r="I63" i="35"/>
  <c r="H63" i="35"/>
  <c r="I62" i="35"/>
  <c r="H62" i="35"/>
  <c r="I61" i="35"/>
  <c r="H61" i="35"/>
  <c r="I60" i="35"/>
  <c r="H60" i="35"/>
  <c r="I59" i="35"/>
  <c r="H59" i="35"/>
  <c r="I58" i="35"/>
  <c r="H58" i="35"/>
  <c r="I57" i="35"/>
  <c r="H57" i="35"/>
  <c r="I56" i="35"/>
  <c r="H56" i="35"/>
  <c r="I55" i="35"/>
  <c r="H55" i="35"/>
  <c r="I54" i="35"/>
  <c r="H54" i="35"/>
  <c r="I53" i="35"/>
  <c r="H53" i="35"/>
  <c r="I52" i="35"/>
  <c r="H52" i="35"/>
  <c r="I51" i="35"/>
  <c r="H51" i="35"/>
  <c r="I50" i="35"/>
  <c r="H50" i="35"/>
  <c r="I49" i="35"/>
  <c r="H49" i="35"/>
  <c r="I48" i="35"/>
  <c r="H48" i="35"/>
  <c r="I47" i="35"/>
  <c r="H47" i="35"/>
  <c r="I46" i="35"/>
  <c r="H46" i="35"/>
  <c r="I45" i="35"/>
  <c r="H45" i="35"/>
  <c r="I44" i="35"/>
  <c r="H44" i="35"/>
  <c r="I43" i="35"/>
  <c r="H43" i="35"/>
  <c r="I42" i="35"/>
  <c r="H42" i="35"/>
  <c r="I41" i="35"/>
  <c r="H41" i="35"/>
  <c r="I40" i="35"/>
  <c r="H40" i="35"/>
  <c r="I39" i="35"/>
  <c r="H39" i="35"/>
  <c r="I38" i="35"/>
  <c r="H38" i="35"/>
  <c r="I37" i="35"/>
  <c r="H37" i="35"/>
  <c r="I36" i="35"/>
  <c r="H36" i="35"/>
  <c r="I35" i="35"/>
  <c r="H35" i="35"/>
  <c r="I34" i="35"/>
  <c r="H34" i="35"/>
  <c r="I33" i="35"/>
  <c r="H33" i="35"/>
  <c r="I32" i="35"/>
  <c r="H32" i="35"/>
  <c r="I31" i="35"/>
  <c r="H31" i="35"/>
  <c r="I30" i="35"/>
  <c r="H30" i="35"/>
  <c r="I29" i="35"/>
  <c r="H29" i="35"/>
  <c r="I28" i="35"/>
  <c r="H28" i="35"/>
  <c r="I27" i="35"/>
  <c r="H27" i="35"/>
  <c r="I26" i="35"/>
  <c r="H26" i="35"/>
  <c r="I25" i="35"/>
  <c r="H25" i="35"/>
  <c r="I24" i="35"/>
  <c r="H24" i="35"/>
  <c r="I23" i="35"/>
  <c r="H23" i="35"/>
  <c r="I22" i="35"/>
  <c r="H22" i="35"/>
  <c r="I21" i="35"/>
  <c r="H21" i="35"/>
  <c r="I20" i="35"/>
  <c r="H20" i="35"/>
  <c r="I19" i="35"/>
  <c r="H19" i="35"/>
  <c r="I18" i="35"/>
  <c r="H18" i="35"/>
  <c r="I17" i="35"/>
  <c r="H17" i="35"/>
  <c r="I16" i="35"/>
  <c r="H16" i="35"/>
  <c r="I15" i="35"/>
  <c r="H15" i="35"/>
  <c r="I14" i="35"/>
  <c r="H14" i="35"/>
  <c r="I13" i="35"/>
  <c r="H13" i="35"/>
  <c r="I12" i="35"/>
  <c r="H12" i="35"/>
  <c r="I11" i="35"/>
  <c r="H11" i="35"/>
  <c r="I116" i="35"/>
  <c r="H116" i="35"/>
  <c r="I10" i="35"/>
  <c r="H10" i="35"/>
  <c r="I9" i="35"/>
  <c r="H9" i="35"/>
  <c r="I8" i="35"/>
  <c r="H8" i="35"/>
  <c r="I7" i="35"/>
  <c r="H7" i="35"/>
  <c r="I6" i="35"/>
  <c r="H6" i="35"/>
  <c r="I5" i="35"/>
  <c r="H5" i="35"/>
  <c r="I4" i="35"/>
  <c r="H4" i="35"/>
  <c r="I3" i="35"/>
  <c r="H3" i="35"/>
  <c r="I2" i="35"/>
  <c r="H2" i="35"/>
  <c r="C9" i="79"/>
  <c r="C8" i="79"/>
  <c r="G127" i="35"/>
  <c r="G126" i="35"/>
  <c r="G125" i="35"/>
  <c r="G124" i="35"/>
  <c r="G123" i="35"/>
  <c r="G122" i="35"/>
  <c r="G121" i="35"/>
  <c r="G120" i="35"/>
  <c r="G119" i="35"/>
  <c r="G118" i="35"/>
  <c r="G117" i="35"/>
  <c r="G115" i="35"/>
  <c r="G114" i="35"/>
  <c r="G113" i="35"/>
  <c r="G112" i="35"/>
  <c r="G111" i="35"/>
  <c r="G110" i="35"/>
  <c r="G109" i="35"/>
  <c r="G108" i="35"/>
  <c r="G107" i="35"/>
  <c r="G106" i="35"/>
  <c r="G105" i="35"/>
  <c r="G104" i="35"/>
  <c r="G103" i="35"/>
  <c r="G101" i="35"/>
  <c r="G100" i="35"/>
  <c r="G99" i="35"/>
  <c r="G98" i="35"/>
  <c r="G97" i="35"/>
  <c r="G96" i="35"/>
  <c r="G95" i="35"/>
  <c r="G94" i="35"/>
  <c r="G93" i="35"/>
  <c r="G92" i="35"/>
  <c r="G91" i="35"/>
  <c r="G90" i="35"/>
  <c r="G89" i="35"/>
  <c r="G88" i="35"/>
  <c r="G87" i="35"/>
  <c r="G86" i="35"/>
  <c r="G85" i="35"/>
  <c r="G84" i="35"/>
  <c r="G83" i="35"/>
  <c r="G82" i="35"/>
  <c r="G102" i="35"/>
  <c r="G81" i="35"/>
  <c r="G80" i="35"/>
  <c r="G79" i="35"/>
  <c r="G78" i="35"/>
  <c r="G77" i="35"/>
  <c r="G76" i="35"/>
  <c r="G75" i="35"/>
  <c r="G74" i="35"/>
  <c r="G73" i="35"/>
  <c r="G72" i="35"/>
  <c r="G71" i="35"/>
  <c r="G70" i="35"/>
  <c r="G69" i="35"/>
  <c r="G68" i="35"/>
  <c r="G67" i="35"/>
  <c r="G66" i="35"/>
  <c r="G65" i="35"/>
  <c r="G64" i="35"/>
  <c r="G63" i="35"/>
  <c r="G62" i="35"/>
  <c r="G61" i="35"/>
  <c r="G60" i="35"/>
  <c r="G59" i="35"/>
  <c r="G58" i="35"/>
  <c r="G57" i="35"/>
  <c r="G56" i="35"/>
  <c r="G55" i="35"/>
  <c r="G54" i="35"/>
  <c r="G53" i="35"/>
  <c r="G52" i="35"/>
  <c r="G51" i="35"/>
  <c r="G50" i="35"/>
  <c r="G49" i="35"/>
  <c r="G48" i="35"/>
  <c r="G47"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8" i="35"/>
  <c r="G17" i="35"/>
  <c r="G16" i="35"/>
  <c r="G15" i="35"/>
  <c r="G14" i="35"/>
  <c r="G13" i="35"/>
  <c r="G12" i="35"/>
  <c r="G11" i="35"/>
  <c r="G116" i="35"/>
  <c r="G10" i="35"/>
  <c r="G9" i="35"/>
  <c r="G8" i="35"/>
  <c r="G7" i="35"/>
  <c r="G6" i="35"/>
  <c r="G5" i="35"/>
  <c r="G4" i="35"/>
  <c r="G3" i="35"/>
  <c r="G2" i="35"/>
  <c r="F127" i="35"/>
  <c r="F126" i="35"/>
  <c r="F125" i="35"/>
  <c r="F124" i="35"/>
  <c r="F123" i="35"/>
  <c r="F122" i="35"/>
  <c r="F121" i="35"/>
  <c r="F120" i="35"/>
  <c r="F119" i="35"/>
  <c r="F118" i="35"/>
  <c r="F117" i="35"/>
  <c r="F115" i="35"/>
  <c r="F114" i="35"/>
  <c r="F113" i="35"/>
  <c r="F111" i="35"/>
  <c r="F110" i="35"/>
  <c r="F109" i="35"/>
  <c r="F108" i="35"/>
  <c r="F107" i="35"/>
  <c r="F106" i="35"/>
  <c r="F105" i="35"/>
  <c r="F104" i="35"/>
  <c r="F103" i="35"/>
  <c r="F101" i="35"/>
  <c r="F100" i="35"/>
  <c r="F99" i="35"/>
  <c r="F98" i="35"/>
  <c r="F97" i="35"/>
  <c r="F96" i="35"/>
  <c r="F95" i="35"/>
  <c r="F94" i="35"/>
  <c r="F93" i="35"/>
  <c r="F92" i="35"/>
  <c r="F91" i="35"/>
  <c r="F90" i="35"/>
  <c r="F89" i="35"/>
  <c r="F88" i="35"/>
  <c r="F87" i="35"/>
  <c r="F86" i="35"/>
  <c r="F85" i="35"/>
  <c r="F84" i="35"/>
  <c r="F83" i="35"/>
  <c r="F82" i="35"/>
  <c r="F102" i="35"/>
  <c r="F81" i="35"/>
  <c r="F80" i="35"/>
  <c r="F79" i="35"/>
  <c r="F78" i="35"/>
  <c r="F77" i="35"/>
  <c r="F76" i="35"/>
  <c r="F75" i="35"/>
  <c r="F74" i="35"/>
  <c r="F73" i="35"/>
  <c r="F72" i="35"/>
  <c r="F71" i="35"/>
  <c r="F70" i="35"/>
  <c r="F69" i="35"/>
  <c r="F68" i="35"/>
  <c r="F67" i="35"/>
  <c r="F66" i="35"/>
  <c r="F65" i="35"/>
  <c r="F64" i="35"/>
  <c r="F63" i="35"/>
  <c r="F62" i="35"/>
  <c r="F61" i="35"/>
  <c r="F60" i="35"/>
  <c r="F59" i="35"/>
  <c r="F58" i="35"/>
  <c r="F57" i="35"/>
  <c r="F56" i="35"/>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16" i="35"/>
  <c r="F10" i="35"/>
  <c r="F9" i="35"/>
  <c r="F8" i="35"/>
  <c r="F7" i="35"/>
  <c r="F6" i="35"/>
  <c r="F5" i="35"/>
  <c r="F4" i="35"/>
  <c r="F3" i="35"/>
  <c r="F2" i="35"/>
  <c r="C9" i="42"/>
  <c r="C8" i="42"/>
  <c r="O13" i="82" s="1"/>
  <c r="E127" i="35"/>
  <c r="E126" i="35"/>
  <c r="E125" i="35"/>
  <c r="E124" i="35"/>
  <c r="E123" i="35"/>
  <c r="E122" i="35"/>
  <c r="E121" i="35"/>
  <c r="E120" i="35"/>
  <c r="E119" i="35"/>
  <c r="E118" i="35"/>
  <c r="E117" i="35"/>
  <c r="E115" i="35"/>
  <c r="E114" i="35"/>
  <c r="E113" i="35"/>
  <c r="E112" i="35"/>
  <c r="E111" i="35"/>
  <c r="E110" i="35"/>
  <c r="E109" i="35"/>
  <c r="E108" i="35"/>
  <c r="E107" i="35"/>
  <c r="E106" i="35"/>
  <c r="E105" i="35"/>
  <c r="E104" i="35"/>
  <c r="E103" i="35"/>
  <c r="E101" i="35"/>
  <c r="E100" i="35"/>
  <c r="E99" i="35"/>
  <c r="E98" i="35"/>
  <c r="E97" i="35"/>
  <c r="E96" i="35"/>
  <c r="E95" i="35"/>
  <c r="E94" i="35"/>
  <c r="E93" i="35"/>
  <c r="E92" i="35"/>
  <c r="E91" i="35"/>
  <c r="E90" i="35"/>
  <c r="E89" i="35"/>
  <c r="E88" i="35"/>
  <c r="E87" i="35"/>
  <c r="E86" i="35"/>
  <c r="E85" i="35"/>
  <c r="E84" i="35"/>
  <c r="E83" i="35"/>
  <c r="E82" i="35"/>
  <c r="E102" i="35"/>
  <c r="E81" i="35"/>
  <c r="E80" i="35"/>
  <c r="E79" i="35"/>
  <c r="E78" i="35"/>
  <c r="E77" i="35"/>
  <c r="E76" i="35"/>
  <c r="E75" i="35"/>
  <c r="E74" i="35"/>
  <c r="E73" i="35"/>
  <c r="E72" i="35"/>
  <c r="E71" i="35"/>
  <c r="E70" i="35"/>
  <c r="E69" i="35"/>
  <c r="E68" i="35"/>
  <c r="E67" i="35"/>
  <c r="E66" i="35"/>
  <c r="E65" i="35"/>
  <c r="E64" i="35"/>
  <c r="E63" i="35"/>
  <c r="E62" i="35"/>
  <c r="E61" i="35"/>
  <c r="E60" i="35"/>
  <c r="E59" i="35"/>
  <c r="E58" i="35"/>
  <c r="E57" i="35"/>
  <c r="E56" i="35"/>
  <c r="E55" i="35"/>
  <c r="E54" i="35"/>
  <c r="E53" i="35"/>
  <c r="E52" i="35"/>
  <c r="E51" i="35"/>
  <c r="E50" i="35"/>
  <c r="E49" i="35"/>
  <c r="E48" i="35"/>
  <c r="E47" i="35"/>
  <c r="E46" i="35"/>
  <c r="E45" i="35"/>
  <c r="E44" i="35"/>
  <c r="E43" i="35"/>
  <c r="E42" i="35"/>
  <c r="E41" i="35"/>
  <c r="E40" i="35"/>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 r="E116" i="35"/>
  <c r="E10" i="35"/>
  <c r="E9" i="35"/>
  <c r="E8" i="35"/>
  <c r="E7" i="35"/>
  <c r="E6" i="35"/>
  <c r="E5" i="35"/>
  <c r="E4" i="35"/>
  <c r="E3" i="35"/>
  <c r="E2" i="35"/>
  <c r="D127" i="35"/>
  <c r="D126" i="35"/>
  <c r="D125" i="35"/>
  <c r="D124" i="35"/>
  <c r="D123" i="35"/>
  <c r="D122" i="35"/>
  <c r="D121" i="35"/>
  <c r="D120" i="35"/>
  <c r="D119" i="35"/>
  <c r="D118" i="35"/>
  <c r="D117" i="35"/>
  <c r="D115" i="35"/>
  <c r="D114" i="35"/>
  <c r="D113" i="35"/>
  <c r="D112" i="35"/>
  <c r="D111" i="35"/>
  <c r="D110" i="35"/>
  <c r="D109" i="35"/>
  <c r="D108" i="35"/>
  <c r="D107" i="35"/>
  <c r="D106" i="35"/>
  <c r="D105" i="35"/>
  <c r="D104" i="35"/>
  <c r="D103" i="35"/>
  <c r="D101" i="35"/>
  <c r="D100" i="35"/>
  <c r="D99" i="35"/>
  <c r="D98" i="35"/>
  <c r="D97" i="35"/>
  <c r="D96" i="35"/>
  <c r="D95" i="35"/>
  <c r="D94" i="35"/>
  <c r="D93" i="35"/>
  <c r="D92" i="35"/>
  <c r="D91" i="35"/>
  <c r="D90" i="35"/>
  <c r="D89" i="35"/>
  <c r="D88" i="35"/>
  <c r="D87" i="35"/>
  <c r="D86" i="35"/>
  <c r="D85" i="35"/>
  <c r="D84" i="35"/>
  <c r="D83" i="35"/>
  <c r="D82" i="35"/>
  <c r="D102" i="35"/>
  <c r="D81" i="35"/>
  <c r="D80" i="35"/>
  <c r="D79" i="35"/>
  <c r="D78" i="35"/>
  <c r="D77" i="35"/>
  <c r="D76" i="35"/>
  <c r="D75" i="35"/>
  <c r="D74" i="35"/>
  <c r="D73" i="35"/>
  <c r="D72" i="35"/>
  <c r="D71" i="35"/>
  <c r="D70" i="35"/>
  <c r="D69" i="35"/>
  <c r="D68" i="35"/>
  <c r="D67" i="35"/>
  <c r="D66" i="35"/>
  <c r="D65" i="35"/>
  <c r="D64" i="35"/>
  <c r="D63" i="35"/>
  <c r="D62" i="35"/>
  <c r="D61" i="35"/>
  <c r="D60" i="35"/>
  <c r="D59" i="35"/>
  <c r="D58" i="35"/>
  <c r="D57" i="35"/>
  <c r="D56" i="35"/>
  <c r="D55" i="35"/>
  <c r="D54" i="35"/>
  <c r="D53" i="35"/>
  <c r="D52" i="35"/>
  <c r="D51" i="35"/>
  <c r="D50" i="35"/>
  <c r="D49" i="35"/>
  <c r="D48" i="35"/>
  <c r="D47" i="35"/>
  <c r="D46" i="35"/>
  <c r="D45" i="35"/>
  <c r="D44" i="35"/>
  <c r="D43" i="35"/>
  <c r="D42" i="35"/>
  <c r="D41" i="35"/>
  <c r="D40" i="35"/>
  <c r="D39" i="35"/>
  <c r="D38" i="35"/>
  <c r="D37" i="35"/>
  <c r="D36" i="35"/>
  <c r="D35" i="35"/>
  <c r="D34" i="35"/>
  <c r="D33" i="35"/>
  <c r="D32" i="35"/>
  <c r="D31" i="35"/>
  <c r="D30" i="35"/>
  <c r="D29" i="35"/>
  <c r="D28" i="35"/>
  <c r="D27" i="35"/>
  <c r="D26" i="35"/>
  <c r="D25" i="35"/>
  <c r="D24" i="35"/>
  <c r="D23" i="35"/>
  <c r="D22" i="35"/>
  <c r="D21" i="35"/>
  <c r="D20" i="35"/>
  <c r="D19" i="35"/>
  <c r="D18" i="35"/>
  <c r="D17" i="35"/>
  <c r="D16" i="35"/>
  <c r="D15" i="35"/>
  <c r="D14" i="35"/>
  <c r="D13" i="35"/>
  <c r="D12" i="35"/>
  <c r="D11" i="35"/>
  <c r="D116" i="35"/>
  <c r="D10" i="35"/>
  <c r="D9" i="35"/>
  <c r="D8" i="35"/>
  <c r="D7" i="35"/>
  <c r="D6" i="35"/>
  <c r="D5" i="35"/>
  <c r="D4" i="35"/>
  <c r="D3" i="35"/>
  <c r="C11" i="79" l="1"/>
  <c r="C10" i="79"/>
  <c r="C10" i="42"/>
  <c r="C11" i="42"/>
  <c r="O13" i="84"/>
</calcChain>
</file>

<file path=xl/sharedStrings.xml><?xml version="1.0" encoding="utf-8"?>
<sst xmlns="http://schemas.openxmlformats.org/spreadsheetml/2006/main" count="2332" uniqueCount="517">
  <si>
    <t>Title</t>
  </si>
  <si>
    <t>x-axis title</t>
  </si>
  <si>
    <t>y-axis title</t>
  </si>
  <si>
    <t>Source</t>
  </si>
  <si>
    <t>Enter source</t>
  </si>
  <si>
    <t>Baseline</t>
  </si>
  <si>
    <t/>
  </si>
  <si>
    <t>RRF</t>
  </si>
  <si>
    <t>RBT</t>
  </si>
  <si>
    <t>RMC</t>
  </si>
  <si>
    <t>RWW</t>
  </si>
  <si>
    <t>RK5</t>
  </si>
  <si>
    <t>RVY</t>
  </si>
  <si>
    <t>RBL</t>
  </si>
  <si>
    <t>RVR</t>
  </si>
  <si>
    <t>RFR</t>
  </si>
  <si>
    <t>RWG</t>
  </si>
  <si>
    <t>R0B</t>
  </si>
  <si>
    <t>RFS</t>
  </si>
  <si>
    <t>RP5</t>
  </si>
  <si>
    <t>RQX</t>
  </si>
  <si>
    <t>REM</t>
  </si>
  <si>
    <t>RVJ</t>
  </si>
  <si>
    <t>RL4</t>
  </si>
  <si>
    <t>RTP</t>
  </si>
  <si>
    <t>RKE</t>
  </si>
  <si>
    <t>RJZ</t>
  </si>
  <si>
    <t>RNZ</t>
  </si>
  <si>
    <t>RA4</t>
  </si>
  <si>
    <t>RLT</t>
  </si>
  <si>
    <t>RBZ</t>
  </si>
  <si>
    <t>R1F</t>
  </si>
  <si>
    <t>RC9</t>
  </si>
  <si>
    <t>RQM</t>
  </si>
  <si>
    <t>RCF</t>
  </si>
  <si>
    <t>RNA</t>
  </si>
  <si>
    <t>RN7</t>
  </si>
  <si>
    <t>RNQ</t>
  </si>
  <si>
    <t>RR7</t>
  </si>
  <si>
    <t>RCD</t>
  </si>
  <si>
    <t>RJC</t>
  </si>
  <si>
    <t>RD8</t>
  </si>
  <si>
    <t>RGR</t>
  </si>
  <si>
    <t>RGP</t>
  </si>
  <si>
    <t>RCX</t>
  </si>
  <si>
    <t>RYR</t>
  </si>
  <si>
    <t>RBD</t>
  </si>
  <si>
    <t>RDU</t>
  </si>
  <si>
    <t>RJ2</t>
  </si>
  <si>
    <t>RN3</t>
  </si>
  <si>
    <t>RA9</t>
  </si>
  <si>
    <t>RNS</t>
  </si>
  <si>
    <t>RN5</t>
  </si>
  <si>
    <t>RAE</t>
  </si>
  <si>
    <t>RBK</t>
  </si>
  <si>
    <t>RHW</t>
  </si>
  <si>
    <t>RJL</t>
  </si>
  <si>
    <t>RXR</t>
  </si>
  <si>
    <t>RXW</t>
  </si>
  <si>
    <t>RWY</t>
  </si>
  <si>
    <t>RD1</t>
  </si>
  <si>
    <t>RKB</t>
  </si>
  <si>
    <t>RGT</t>
  </si>
  <si>
    <t>RJ7</t>
  </si>
  <si>
    <t>RXQ</t>
  </si>
  <si>
    <t>RTX</t>
  </si>
  <si>
    <t>RAP</t>
  </si>
  <si>
    <t>RVW</t>
  </si>
  <si>
    <t>RCB</t>
  </si>
  <si>
    <t>RK9</t>
  </si>
  <si>
    <t>RRK</t>
  </si>
  <si>
    <t>RVV</t>
  </si>
  <si>
    <t>RH8</t>
  </si>
  <si>
    <t>RGN</t>
  </si>
  <si>
    <t>RWP</t>
  </si>
  <si>
    <t>RHM</t>
  </si>
  <si>
    <t>RXC</t>
  </si>
  <si>
    <t>RRV</t>
  </si>
  <si>
    <t>RWA</t>
  </si>
  <si>
    <t>RTF</t>
  </si>
  <si>
    <t>RXF</t>
  </si>
  <si>
    <t>RTH</t>
  </si>
  <si>
    <t>RDE</t>
  </si>
  <si>
    <t>RWD</t>
  </si>
  <si>
    <t>RXP</t>
  </si>
  <si>
    <t>RTR</t>
  </si>
  <si>
    <t>RXL</t>
  </si>
  <si>
    <t>R0A</t>
  </si>
  <si>
    <t>RF4</t>
  </si>
  <si>
    <t>RAJ</t>
  </si>
  <si>
    <t>RM1</t>
  </si>
  <si>
    <t>RAL</t>
  </si>
  <si>
    <t>RTG</t>
  </si>
  <si>
    <t>RTD</t>
  </si>
  <si>
    <t>RTE</t>
  </si>
  <si>
    <t>RWF</t>
  </si>
  <si>
    <t>RYJ</t>
  </si>
  <si>
    <t>REF</t>
  </si>
  <si>
    <t>RJE</t>
  </si>
  <si>
    <t>RXN</t>
  </si>
  <si>
    <t>RHU</t>
  </si>
  <si>
    <t>RWH</t>
  </si>
  <si>
    <t>RWE</t>
  </si>
  <si>
    <t>RR8</t>
  </si>
  <si>
    <t>RA7</t>
  </si>
  <si>
    <t>R1H</t>
  </si>
  <si>
    <t>RA2</t>
  </si>
  <si>
    <t>RJ1</t>
  </si>
  <si>
    <t>RX1</t>
  </si>
  <si>
    <t>RPY</t>
  </si>
  <si>
    <t>RHQ</t>
  </si>
  <si>
    <t>REN</t>
  </si>
  <si>
    <t>RBV</t>
  </si>
  <si>
    <t>caseload</t>
  </si>
  <si>
    <t>rate_adj</t>
  </si>
  <si>
    <t>lb_2s</t>
  </si>
  <si>
    <t>ub_2s</t>
  </si>
  <si>
    <t>lb_3s</t>
  </si>
  <si>
    <t>ub_3s</t>
  </si>
  <si>
    <t>Trust name</t>
  </si>
  <si>
    <t>RTK</t>
  </si>
  <si>
    <t>RFF</t>
  </si>
  <si>
    <t>RJR</t>
  </si>
  <si>
    <t>RJ6</t>
  </si>
  <si>
    <t>RJN</t>
  </si>
  <si>
    <t>RAX</t>
  </si>
  <si>
    <t>R1K</t>
  </si>
  <si>
    <t>RPA</t>
  </si>
  <si>
    <t>RNN</t>
  </si>
  <si>
    <t>RW6</t>
  </si>
  <si>
    <t>RM3</t>
  </si>
  <si>
    <t>RXK</t>
  </si>
  <si>
    <t>RBN</t>
  </si>
  <si>
    <t>RWJ</t>
  </si>
  <si>
    <t>RMP</t>
  </si>
  <si>
    <t>RAS</t>
  </si>
  <si>
    <t>RQW</t>
  </si>
  <si>
    <t>RLQ</t>
  </si>
  <si>
    <t>Mid Cheshire Hospitals NHS Foundation Trust</t>
  </si>
  <si>
    <t>Sherwood Forest Hospitals NHS Foundation Trust</t>
  </si>
  <si>
    <t>Chesterfield Royal Hospital NHS Foundation Trust</t>
  </si>
  <si>
    <t>Homerton University Hospital NHS Foundation Trust</t>
  </si>
  <si>
    <t>Liverpool University Hospitals NHS Foundation Trust</t>
  </si>
  <si>
    <t>North Bristol NHS Trust</t>
  </si>
  <si>
    <t>The Royal Wolverhampton NHS Trust</t>
  </si>
  <si>
    <t>Whittington Health NHS Trust</t>
  </si>
  <si>
    <t>Salisbury NHS Foundation Trust</t>
  </si>
  <si>
    <t>Yeovil District Hospital NHS Foundation Trust</t>
  </si>
  <si>
    <t>George Eliot Hospital NHS Trust</t>
  </si>
  <si>
    <t>Northern Devon Healthcare NHS Trust</t>
  </si>
  <si>
    <t>Airedale NHS Foundation Trust</t>
  </si>
  <si>
    <t>The Dudley Group NHS Foundation Trust</t>
  </si>
  <si>
    <t>Gateshead Health NHS Foundation Trust</t>
  </si>
  <si>
    <t>Kettering General Hospital NHS Foundation Trust</t>
  </si>
  <si>
    <t>South Warwickshire NHS Foundation Trust</t>
  </si>
  <si>
    <t>James Paget University Hospitals NHS Foundation Trust</t>
  </si>
  <si>
    <t>West Suffolk NHS Foundation Trust</t>
  </si>
  <si>
    <t>Dorset County Hospital NHS Foundation Trust</t>
  </si>
  <si>
    <t>Frimley Health NHS Foundation Trust</t>
  </si>
  <si>
    <t>Great Western Hospitals NHS Foundation Trust</t>
  </si>
  <si>
    <t>Northampton General Hospital NHS Trust</t>
  </si>
  <si>
    <t>Hampshire Hospitals NHS Foundation Trust</t>
  </si>
  <si>
    <t>Bradford Teaching Hospitals NHS Foundation Trust</t>
  </si>
  <si>
    <t>Walsall Healthcare NHS Trust</t>
  </si>
  <si>
    <t>Royal Berkshire NHS Foundation Trust</t>
  </si>
  <si>
    <t>Royal United Hospitals Bath NHS Foundation Trust</t>
  </si>
  <si>
    <t>Cambridge University Hospitals NHS Foundation Trust</t>
  </si>
  <si>
    <t>North Middlesex University Hospital NHS Trust</t>
  </si>
  <si>
    <t>University Hospitals Birmingham NHS Foundation Trust</t>
  </si>
  <si>
    <t>University Hospitals Plymouth NHS Trust</t>
  </si>
  <si>
    <t>East Kent Hospitals University NHS Foundation Trust</t>
  </si>
  <si>
    <t>North West Anglia NHS Foundation Trust</t>
  </si>
  <si>
    <t>University Hospital Southampton NHS Foundation Trust</t>
  </si>
  <si>
    <t>Hull University Teaching Hospitals NHS Trust</t>
  </si>
  <si>
    <t>Northumbria Healthcare NHS Foundation Trust</t>
  </si>
  <si>
    <t>University College London Hospitals NHS Foundation Trust</t>
  </si>
  <si>
    <t>United Lincolnshire Hospitals NHS Trust</t>
  </si>
  <si>
    <t>South Tees Hospitals NHS Foundation Trust</t>
  </si>
  <si>
    <t>Manchester University NHS Foundation Trust</t>
  </si>
  <si>
    <t>Royal Free London NHS Foundation Trust</t>
  </si>
  <si>
    <t>The Newcastle Upon Tyne Hospitals NHS Foundation Trust</t>
  </si>
  <si>
    <t>Gloucestershire Hospitals NHS Foundation Trust</t>
  </si>
  <si>
    <t>Royal Cornwall Hospitals NHS Trust</t>
  </si>
  <si>
    <t>Leeds Teaching Hospitals NHS Trust</t>
  </si>
  <si>
    <t>Barts Health NHS Trust</t>
  </si>
  <si>
    <t>Royal Surrey County Hospital NHS Foundation Trust</t>
  </si>
  <si>
    <t>The Royal Marsden NHS Foundation Trust</t>
  </si>
  <si>
    <t>Sheffield Teaching Hospitals NHS Foundation Trust</t>
  </si>
  <si>
    <t>The Clatterbridge Cancer Centre NHS Foundation Trust</t>
  </si>
  <si>
    <t>The Christie NHS Foundation Trust</t>
  </si>
  <si>
    <t>Trust code</t>
  </si>
  <si>
    <t>Select trust name</t>
  </si>
  <si>
    <t>NEW_TRUST_NAME</t>
  </si>
  <si>
    <t>NEW_TRUST_CODE</t>
  </si>
  <si>
    <t>Medway NHS Foundation Trust</t>
  </si>
  <si>
    <t>North Cumbria Integrated Care NHS Foundation Trust</t>
  </si>
  <si>
    <t>Pennine Acute Hospitals NHS Trust</t>
  </si>
  <si>
    <t>The Princess Alexandra Hospital NHS Trust</t>
  </si>
  <si>
    <t xml:space="preserve">Contents </t>
  </si>
  <si>
    <t>Definitions</t>
  </si>
  <si>
    <t>Methodology</t>
  </si>
  <si>
    <t>Feedback</t>
  </si>
  <si>
    <t>Find out more</t>
  </si>
  <si>
    <t>Data tables:</t>
  </si>
  <si>
    <t>Funnel plots:</t>
  </si>
  <si>
    <t xml:space="preserve">Cancer site </t>
  </si>
  <si>
    <t xml:space="preserve">Period of treatment activity </t>
  </si>
  <si>
    <t>Appendix</t>
  </si>
  <si>
    <t>Prisclica Thiruchelvam</t>
  </si>
  <si>
    <t>Nicola Wood</t>
  </si>
  <si>
    <t>Dr Martine Bomb</t>
  </si>
  <si>
    <t>Tracey Genus</t>
  </si>
  <si>
    <t>Blackpool Teaching Hospitals NHS Foundation Trust</t>
  </si>
  <si>
    <t>Buckinghamshire Healthcare NHS Trust</t>
  </si>
  <si>
    <t>East Lancashire Hospitals NHS Trust</t>
  </si>
  <si>
    <t>East Sussex Healthcare NHS Trust</t>
  </si>
  <si>
    <t>Imperial College Healthcare NHS Trust</t>
  </si>
  <si>
    <t>Lancashire Teaching Hospitals NHS Foundation Trust</t>
  </si>
  <si>
    <t>Mid Yorkshire Hospitals NHS Trust</t>
  </si>
  <si>
    <t>Nottingham University Hospitals NHS Trust</t>
  </si>
  <si>
    <t>Worcestershire Acute Hospitals NHS Trust</t>
  </si>
  <si>
    <t>Stockport NHS Foundation Trust</t>
  </si>
  <si>
    <t>West Hertfordshire Hospitals NHS Trust</t>
  </si>
  <si>
    <t>Drop down lookup</t>
  </si>
  <si>
    <t>&gt;Upper 3SD Limit</t>
  </si>
  <si>
    <t>&lt;Lower 3SD Limit</t>
  </si>
  <si>
    <t>If you have any feedback or queries regarding any of these data, please contact the SACT helpdesk:</t>
  </si>
  <si>
    <t>King's College Hospital NHS Foundation Trust</t>
  </si>
  <si>
    <t>The Queen Elizabeth Hospital, King's Lynn, NHS Foundation Trust</t>
  </si>
  <si>
    <t>Adjusted 30-day mortality rate (%)</t>
  </si>
  <si>
    <t>National average (%)</t>
  </si>
  <si>
    <t>Lower 2SD limit (%)</t>
  </si>
  <si>
    <t>Upper 2SD limit (%)</t>
  </si>
  <si>
    <t>Lower 3SD Limit (%)</t>
  </si>
  <si>
    <t>Upper 3SD Limit (%)</t>
  </si>
  <si>
    <t>Clinicians:</t>
  </si>
  <si>
    <t>Colleagues:</t>
  </si>
  <si>
    <t>Code and name of trusts with no data</t>
  </si>
  <si>
    <t>Barnsley Hospital NHS Foundation Trust</t>
  </si>
  <si>
    <t>Croydon Health Services NHS Trust</t>
  </si>
  <si>
    <t>East Cheshire NHS Trust</t>
  </si>
  <si>
    <t>Kingston Hospital NHS Foundation Trust</t>
  </si>
  <si>
    <t>Salford Royal NHS Foundation Trust</t>
  </si>
  <si>
    <t>The Rotherham NHS Foundation Trust</t>
  </si>
  <si>
    <t>Wirral University Teaching Hospital NHS Foundation Trust</t>
  </si>
  <si>
    <t>Wye Valley NHS Trust</t>
  </si>
  <si>
    <t>ICD-10 code</t>
  </si>
  <si>
    <t>RH5</t>
  </si>
  <si>
    <t>Somerset NHS Foundation Trust</t>
  </si>
  <si>
    <t>St George's University Hospitals NHS Foundation Trust</t>
  </si>
  <si>
    <t>provider</t>
  </si>
  <si>
    <t>Barking, Havering and Redbridge University Hospitals NHS Trust</t>
  </si>
  <si>
    <t>Calderdale and Huddersfield NHS Foundation Trust</t>
  </si>
  <si>
    <t>Chelsea and Westminster Hospital NHS Foundation Trust</t>
  </si>
  <si>
    <t>County Durham and Darlington NHS Foundation Trust</t>
  </si>
  <si>
    <t>Dartford and Gravesham NHS Trust</t>
  </si>
  <si>
    <t>East and North Hertfordshire NHS Trust</t>
  </si>
  <si>
    <t>Guy's and St Thomas' NHS Foundation Trust</t>
  </si>
  <si>
    <t>Harrogate and District NHS Foundation Trust</t>
  </si>
  <si>
    <t>Lewisham and Greenwich NHS Trust</t>
  </si>
  <si>
    <t>Norfolk and Norwich University Hospitals NHS Foundation Trust</t>
  </si>
  <si>
    <t>North Tees and Hartlepool NHS Foundation Trust</t>
  </si>
  <si>
    <t>Northern Lincolnshire and Goole NHS Foundation Trust</t>
  </si>
  <si>
    <t>Royal Devon and Exeter NHS Foundation Trust</t>
  </si>
  <si>
    <t>Sandwell and West Birmingham Hospitals NHS Trust</t>
  </si>
  <si>
    <t>South Tyneside and Sunderland NHS Foundation Trust</t>
  </si>
  <si>
    <t>Torbay and South Devon NHS Foundation Trust</t>
  </si>
  <si>
    <t>University Hospitals Coventry and Warwickshire NHS Trust</t>
  </si>
  <si>
    <t>Wrightington, Wigan and Leigh NHS Foundation Trust</t>
  </si>
  <si>
    <t>East Suffolk and North Essex NHS Foundation Trust</t>
  </si>
  <si>
    <t>Epsom and St Helier University Hospitals NHS Trust</t>
  </si>
  <si>
    <t>Maidstone and Tunbridge Wells NHS Trust</t>
  </si>
  <si>
    <t>Surrey and Sussex Healthcare NHS Trust</t>
  </si>
  <si>
    <t>Ashford and St Peter's Hospitals NHS Foundation Trust</t>
  </si>
  <si>
    <t>Southport and Ormskirk Hospital NHS Trust</t>
  </si>
  <si>
    <t>Tameside and Glossop Integrated Care NHS Foundation Trust</t>
  </si>
  <si>
    <t>Countess of Chester Hospital NHS Foundation Trust</t>
  </si>
  <si>
    <t>Isle of Wight NHS Trust</t>
  </si>
  <si>
    <t>University Hospitals of Morecambe Bay NHS Foundation Trust</t>
  </si>
  <si>
    <t>University Hospitals of North Midlands NHS Trust</t>
  </si>
  <si>
    <t>University Hospitals of Derby and Burton NHS Foundation Trust</t>
  </si>
  <si>
    <t>University Hospitals of Leicester NHS Trust</t>
  </si>
  <si>
    <t>Mid and South Essex NHS Foundation Trust</t>
  </si>
  <si>
    <t>Bedfordshire Hospitals NHS Foundation Trust</t>
  </si>
  <si>
    <t>Portsmouth Hospitals University NHS Trust</t>
  </si>
  <si>
    <t>University Hospitals Bristol and Weston NHS Foundation Trust</t>
  </si>
  <si>
    <t>R0D</t>
  </si>
  <si>
    <t>University Hospitals Dorset NHS Foundation Trust</t>
  </si>
  <si>
    <t>Sarah Lawton</t>
  </si>
  <si>
    <t>Louise Miller</t>
  </si>
  <si>
    <t>Abiraterone</t>
  </si>
  <si>
    <t>Anagrelide</t>
  </si>
  <si>
    <t>Anastrozole</t>
  </si>
  <si>
    <t>Anti-Emetics</t>
  </si>
  <si>
    <t>Anti-Histamines</t>
  </si>
  <si>
    <t>Apalutamide</t>
  </si>
  <si>
    <t>B12</t>
  </si>
  <si>
    <t>Bicalutamide</t>
  </si>
  <si>
    <t>Bisphosphonates</t>
  </si>
  <si>
    <t>Cyproterone</t>
  </si>
  <si>
    <t>Darolutamide</t>
  </si>
  <si>
    <t>Degarelix</t>
  </si>
  <si>
    <t>Denosumab</t>
  </si>
  <si>
    <t>Enzalutamide</t>
  </si>
  <si>
    <t>Exemestane</t>
  </si>
  <si>
    <t>Finasteride</t>
  </si>
  <si>
    <t>Flutamide</t>
  </si>
  <si>
    <t>Folinic Acid</t>
  </si>
  <si>
    <t>Fulvestrant</t>
  </si>
  <si>
    <t>Goserelin</t>
  </si>
  <si>
    <t>Hepatoblastoma</t>
  </si>
  <si>
    <t>Hormone</t>
  </si>
  <si>
    <t>Ibandronic Acid</t>
  </si>
  <si>
    <t>Lanreotide</t>
  </si>
  <si>
    <t>Letrozole</t>
  </si>
  <si>
    <t>Leuprorelin</t>
  </si>
  <si>
    <t>Medroxyprogesterone</t>
  </si>
  <si>
    <t>Megestrol</t>
  </si>
  <si>
    <t>Not Chemo</t>
  </si>
  <si>
    <t>Octreotide</t>
  </si>
  <si>
    <t>Pamidronate</t>
  </si>
  <si>
    <t>Pasireotide</t>
  </si>
  <si>
    <t>Progesterone</t>
  </si>
  <si>
    <t>Retinoblastoma</t>
  </si>
  <si>
    <t>Sandostatin</t>
  </si>
  <si>
    <t>Signifor</t>
  </si>
  <si>
    <t>Somatostatin</t>
  </si>
  <si>
    <t>Somatuline</t>
  </si>
  <si>
    <t>Steroid</t>
  </si>
  <si>
    <t>Stilbestrol</t>
  </si>
  <si>
    <t>Stilboestrol</t>
  </si>
  <si>
    <t>Tamoxifen</t>
  </si>
  <si>
    <t>Trial</t>
  </si>
  <si>
    <t>Triptorelin</t>
  </si>
  <si>
    <t>Vitamin</t>
  </si>
  <si>
    <t>Zoledronic Acid</t>
  </si>
  <si>
    <t xml:space="preserve">Notes: </t>
  </si>
  <si>
    <t xml:space="preserve"> *This calculation is based on fewer than 10 patients, and is therefore unlikely to be statistically robust.</t>
  </si>
  <si>
    <t>When the caseload (number of patients) at a trust is fewer than 10 patients, this is unlikely to be statistically robust</t>
  </si>
  <si>
    <t>Cyproterone + Goserelin</t>
  </si>
  <si>
    <t>Clodronic Acid</t>
  </si>
  <si>
    <t>Michael Baser (analytical lead)</t>
  </si>
  <si>
    <t>London North West University Healthcare NHS Trust</t>
  </si>
  <si>
    <t>Dr Katie Spencer</t>
  </si>
  <si>
    <t>Helen Hill</t>
  </si>
  <si>
    <t>Warren Carmody</t>
  </si>
  <si>
    <t>provider_name</t>
  </si>
  <si>
    <t>Please see the Toolkit and Companion Brief that were circulated with this workbook.</t>
  </si>
  <si>
    <t>&lt;10 patients*</t>
  </si>
  <si>
    <t>Excluded treatment regimen values:</t>
  </si>
  <si>
    <t>Excluded treatment regimens</t>
  </si>
  <si>
    <t>University Hospitals Sussex NHS Foundation Trust</t>
  </si>
  <si>
    <t>Bolton NHS Foundation Trust</t>
  </si>
  <si>
    <t>Doncaster and Bassetlaw Teaching Hospitals NHS Foundation Trust</t>
  </si>
  <si>
    <t>Milton Keynes University Hospital NHS Foundation Trust</t>
  </si>
  <si>
    <t>Oxford University Hospitals NHS Foundation Trust</t>
  </si>
  <si>
    <t>The Shrewsbury and Telford Hospital NHS Trust</t>
  </si>
  <si>
    <t>St Helens and Knowsley Teaching Hospitals NHS Trust</t>
  </si>
  <si>
    <t>The Hillingdon Hospitals NHS Foundation Trust</t>
  </si>
  <si>
    <t>Warrington and Halton Teaching Hospitals NHS Foundation Trust</t>
  </si>
  <si>
    <t>York and Scarborough Teaching Hospitals NHS Foundation Trust</t>
  </si>
  <si>
    <t>Please note:</t>
  </si>
  <si>
    <t xml:space="preserve">Patients included in the analysis are those who received SACT treatment during the treatment period. </t>
  </si>
  <si>
    <t>Cancer restrictions</t>
  </si>
  <si>
    <t xml:space="preserve">Data completeness restrictions </t>
  </si>
  <si>
    <t>Age restrictions</t>
  </si>
  <si>
    <t>The cohort was restricted to those aged 18+ years. As this covers an adult cohort, the following children’s hospitals have been excluded from analysis:</t>
  </si>
  <si>
    <t>Alder Hey Children's NHS Foundation Trust</t>
  </si>
  <si>
    <t>Birmingham Women's and Children's NHS Foundation Trust</t>
  </si>
  <si>
    <t>Great Ormond Street Hospital for Children NHS Trust</t>
  </si>
  <si>
    <t>Sheffield Children's NHS Foundation Trust</t>
  </si>
  <si>
    <t>Adjustments</t>
  </si>
  <si>
    <t>Treatment restrictions</t>
  </si>
  <si>
    <r>
      <t>2.</t>
    </r>
    <r>
      <rPr>
        <sz val="12"/>
        <color rgb="FF000000"/>
        <rFont val="Arial"/>
        <family val="2"/>
      </rPr>
      <t>For patients with more than one cancer diagnosed, treatment records were selected if they met the following criteria:</t>
    </r>
  </si>
  <si>
    <t>The following variables were adjusted for in the analysis:</t>
  </si>
  <si>
    <t xml:space="preserve">Where: </t>
  </si>
  <si>
    <t xml:space="preserve">The ICD-10 code and period of treatment activity used are as follows: </t>
  </si>
  <si>
    <r>
      <rPr>
        <b/>
        <sz val="12"/>
        <color rgb="FF000000"/>
        <rFont val="Arial"/>
        <family val="2"/>
      </rPr>
      <t xml:space="preserve">Population rate </t>
    </r>
    <r>
      <rPr>
        <sz val="12"/>
        <color rgb="FF000000"/>
        <rFont val="Arial"/>
        <family val="2"/>
      </rPr>
      <t>= Observed deaths within 30 days in the population / Number of patients in the population</t>
    </r>
  </si>
  <si>
    <t xml:space="preserve">Data for this work is based on patient-level information collected by the NHS, as part of the care and support of cancer patients. </t>
  </si>
  <si>
    <t>We would also like to thank the following colleagues and healthcare professionals who helped check and improve the data extracts or presentation featured in this workbook:</t>
  </si>
  <si>
    <t>The 30 day post-SACT mortality rates have been adjusted for variations in patient case mix, allowing for comparisons to be made across trusts, or within a trust over time.</t>
  </si>
  <si>
    <t>30 day mortality post-SACT restrictions</t>
  </si>
  <si>
    <t xml:space="preserve">The 30 day mortality rates are calculated as follows: </t>
  </si>
  <si>
    <t>Case mix adjusted 30 day mortality rate</t>
  </si>
  <si>
    <r>
      <t xml:space="preserve">CMAR </t>
    </r>
    <r>
      <rPr>
        <sz val="12"/>
        <color rgb="FF000000"/>
        <rFont val="Arial"/>
        <family val="2"/>
      </rPr>
      <t xml:space="preserve"> = ( (Observed Deaths in the trust / Predicted Deaths in the trust) * Population rate ) * 100</t>
    </r>
  </si>
  <si>
    <r>
      <t>Co-morbidity score</t>
    </r>
    <r>
      <rPr>
        <b/>
        <sz val="13"/>
        <rFont val="Arial"/>
        <family val="2"/>
      </rPr>
      <t>*</t>
    </r>
  </si>
  <si>
    <t>Deprivation status**</t>
  </si>
  <si>
    <r>
      <t>Ethnicity</t>
    </r>
    <r>
      <rPr>
        <b/>
        <vertAlign val="superscript"/>
        <sz val="13"/>
        <rFont val="Arial"/>
        <family val="2"/>
      </rPr>
      <t>†</t>
    </r>
  </si>
  <si>
    <r>
      <rPr>
        <b/>
        <sz val="12"/>
        <color theme="1"/>
        <rFont val="Arial"/>
        <family val="2"/>
      </rPr>
      <t>Observed deaths</t>
    </r>
    <r>
      <rPr>
        <sz val="12"/>
        <color theme="1"/>
        <rFont val="Arial"/>
        <family val="2"/>
      </rPr>
      <t xml:space="preserve"> = the sum of the number of patients in each trust who died within 30 days of their latest treatment date. </t>
    </r>
  </si>
  <si>
    <r>
      <rPr>
        <b/>
        <sz val="12"/>
        <color theme="1"/>
        <rFont val="Arial"/>
        <family val="2"/>
      </rPr>
      <t>Population rate</t>
    </r>
    <r>
      <rPr>
        <sz val="12"/>
        <color theme="1"/>
        <rFont val="Arial"/>
        <family val="2"/>
      </rPr>
      <t xml:space="preserve"> </t>
    </r>
    <r>
      <rPr>
        <sz val="12"/>
        <color rgb="FF000000"/>
        <rFont val="Arial"/>
        <family val="2"/>
      </rPr>
      <t>= this is the mortality rate for all of the patients included in the analysis. It is calculated as follows:</t>
    </r>
  </si>
  <si>
    <r>
      <rPr>
        <b/>
        <sz val="12"/>
        <color theme="1"/>
        <rFont val="Arial"/>
        <family val="2"/>
      </rPr>
      <t>Predicted deaths</t>
    </r>
    <r>
      <rPr>
        <sz val="12"/>
        <color theme="1"/>
        <rFont val="Arial"/>
        <family val="2"/>
      </rPr>
      <t xml:space="preserve"> </t>
    </r>
    <r>
      <rPr>
        <sz val="12"/>
        <color rgb="FF000000"/>
        <rFont val="Arial"/>
        <family val="2"/>
      </rPr>
      <t xml:space="preserve">= the sum of the predicted probability of death for each patient within the trust. </t>
    </r>
  </si>
  <si>
    <t xml:space="preserve">The confidence intervals presented in this workbook reflect the distribution of trust mortality rates around the national average. </t>
  </si>
  <si>
    <t>Trusts with mortality post-SACT rates above the upper, +3SD have been identified as outliers.</t>
  </si>
  <si>
    <t>This work highlights the mortality post-SACT rates for ±2 standard deviations (SDs) (roughly equivalent to 95% confidence intervals) and ±3 standard deviations (SDs) (roughly equivalent to 99.8% confidence intervals).</t>
  </si>
  <si>
    <t xml:space="preserve">A NHS trust is an organisational unit within the National Health Service in England, generally serving either a geographical area or a specialised function. In this workbook, these will be referred to as 'trust'. </t>
  </si>
  <si>
    <t xml:space="preserve">These variables were chosen because they are known to influence 30 day post-SACT mortality and because they are available in the data and have better completeness compared with other variables that could be included. </t>
  </si>
  <si>
    <t xml:space="preserve">It is important to note that due to the absence of any information on critical factors such as patient choice and clinical factors such as liver function tests, the case-mix adjustment may not fully correct for the differences in case load between trusts.  </t>
  </si>
  <si>
    <t xml:space="preserve">Case-mix adjusted mortality post-SACT rates are reported in this workbook. Each trust will see and treat a wide variety of patients depending on the population they serve and the services they provide. </t>
  </si>
  <si>
    <t xml:space="preserve">The case-mix adjusted rates take into account these differences by producing rates that are based on an average group of patients as opposed to the trust’s own group of patients. </t>
  </si>
  <si>
    <t xml:space="preserve">The rates can then be compared between trusts and within trusts. This was done using statistical modelling (in this case, a mixed effects logistic regression model). </t>
  </si>
  <si>
    <t>Please see the accompanying Toolkit document for further technical information on calculating CMAR.</t>
  </si>
  <si>
    <r>
      <t xml:space="preserve">† </t>
    </r>
    <r>
      <rPr>
        <sz val="12"/>
        <rFont val="Arial"/>
        <family val="2"/>
      </rPr>
      <t>Grouped into White, non-White and Unknown categories for analysis as there were insufficient numbers in the other ethnic groups for robust analysis</t>
    </r>
  </si>
  <si>
    <t>Jack Anderson</t>
  </si>
  <si>
    <t>Bowel code</t>
  </si>
  <si>
    <t>Bowel name</t>
  </si>
  <si>
    <t>Breast code</t>
  </si>
  <si>
    <t>Breast name</t>
  </si>
  <si>
    <t>Lung code</t>
  </si>
  <si>
    <t>Lung name</t>
  </si>
  <si>
    <t>Number treated in 2020</t>
  </si>
  <si>
    <t>Number treated in 
2020</t>
  </si>
  <si>
    <t>Trust caseload (2020)</t>
  </si>
  <si>
    <t>Case-mix adjusted 30 day mortality after receiving SACT in England, 2019-2020</t>
  </si>
  <si>
    <t>Adjusted for Age, Co-morbidity score, Deprivation status, Ethnicity, Performance status, Sex and Stage at diagnosis</t>
  </si>
  <si>
    <t xml:space="preserve"> Trusts excluded based on the 70% completeness threshold applied to co-morbidity score, performance status and stage at diagnosis</t>
  </si>
  <si>
    <t>Bowel</t>
  </si>
  <si>
    <t>Bowel-data table</t>
  </si>
  <si>
    <t>Lung-data table</t>
  </si>
  <si>
    <t>Lung-funnel plot</t>
  </si>
  <si>
    <t>Bowel-funnel plot</t>
  </si>
  <si>
    <t xml:space="preserve">Each patient was allocated to the trust where they received their last treatment in this period, regardless of any prior treatment received at other trusts. </t>
  </si>
  <si>
    <t xml:space="preserve">For CMAR reports, cancer sites were selected for analysis on the basis that less than 20% of trusts would be excluded using the 70% completeness threshold. </t>
  </si>
  <si>
    <t xml:space="preserve">For the purposes of the analysis, patients were selected from the National Cancer Registration Dataset*. </t>
  </si>
  <si>
    <t xml:space="preserve">This cohort of patients was then linked to the SACT Dataset** on NHS number in order to retrieve the latest treatment records for these patients. </t>
  </si>
  <si>
    <t>Certain restrictions were applied to the data to ensure the appropriate patients and treatments were selected for each cancer site.</t>
  </si>
  <si>
    <t xml:space="preserve">These restrictions mean that some trusts may have no data included in the workbook because their patients and patients’ treatment activity did not fit the criteria applied. The restrictions applied to the data are outlined below. </t>
  </si>
  <si>
    <t xml:space="preserve">The timeframes used ensure that treatment given soon after diagnosis is included for those patients where the diagnosis codes recorded in the National Cancer Registration Dataset* are not an exact match to those recorded in SACT. </t>
  </si>
  <si>
    <t xml:space="preserve">This is particularly relevant for some cancers where coding of the cancer site sometimes differs between data sources. </t>
  </si>
  <si>
    <t>The cohort was restricted to cancers diagnosed between 2010 and 2020.</t>
  </si>
  <si>
    <r>
      <t>3.</t>
    </r>
    <r>
      <rPr>
        <sz val="12"/>
        <color rgb="FF000000"/>
        <rFont val="Arial"/>
        <family val="2"/>
      </rPr>
      <t>For those patients with treatment records that did not fall within categories 1 and 2 outlined above, treatment records were selected if they were within the relevant timeframe</t>
    </r>
    <r>
      <rPr>
        <sz val="12"/>
        <color rgb="FF00AB8E"/>
        <rFont val="Arial"/>
        <family val="2"/>
      </rPr>
      <t xml:space="preserve"> </t>
    </r>
    <r>
      <rPr>
        <sz val="12"/>
        <color rgb="FF000000"/>
        <rFont val="Arial"/>
        <family val="2"/>
      </rPr>
      <t xml:space="preserve">and fell within 31 days before and 'x' days after the diagnosis of interest. </t>
    </r>
  </si>
  <si>
    <r>
      <rPr>
        <b/>
        <sz val="12"/>
        <rFont val="Arial"/>
        <family val="2"/>
      </rPr>
      <t xml:space="preserve">†† </t>
    </r>
    <r>
      <rPr>
        <b/>
        <u/>
        <sz val="12"/>
        <rFont val="Arial"/>
        <family val="2"/>
      </rPr>
      <t>Linking treatment tables – chemotherapy, tumour resections and radiotherapy SOP version 4.6</t>
    </r>
    <r>
      <rPr>
        <u/>
        <sz val="12"/>
        <rFont val="Arial"/>
        <family val="2"/>
      </rPr>
      <t xml:space="preserve"> published here</t>
    </r>
  </si>
  <si>
    <r>
      <t>Performance status</t>
    </r>
    <r>
      <rPr>
        <b/>
        <vertAlign val="superscript"/>
        <sz val="12"/>
        <color theme="1"/>
        <rFont val="Arial"/>
        <family val="2"/>
      </rPr>
      <t>††</t>
    </r>
  </si>
  <si>
    <r>
      <t>*</t>
    </r>
    <r>
      <rPr>
        <sz val="12"/>
        <rFont val="Arial"/>
        <family val="2"/>
      </rPr>
      <t xml:space="preserve">Co-morbidity score relates to the Charlson comorbidity score derived using inpatient Hospital Episode Statistics data with the same methodology as described by </t>
    </r>
    <r>
      <rPr>
        <b/>
        <u/>
        <sz val="12"/>
        <rFont val="Arial"/>
        <family val="2"/>
      </rPr>
      <t>Maringe et al.</t>
    </r>
    <r>
      <rPr>
        <b/>
        <sz val="12"/>
        <rFont val="Arial"/>
        <family val="2"/>
      </rPr>
      <t xml:space="preserve"> </t>
    </r>
    <r>
      <rPr>
        <sz val="12"/>
        <rFont val="Arial"/>
        <family val="2"/>
      </rPr>
      <t>but with a different time window: from 27 months to 3 months prior to cancer diagnosis</t>
    </r>
  </si>
  <si>
    <t xml:space="preserve">This was adjusted for in the regression analysis by categorising as 0, 1, 2+ and Unknown. </t>
  </si>
  <si>
    <r>
      <t>Stage at diagnosis</t>
    </r>
    <r>
      <rPr>
        <b/>
        <vertAlign val="superscript"/>
        <sz val="12"/>
        <color theme="1"/>
        <rFont val="Arial"/>
        <family val="2"/>
      </rPr>
      <t>¶¶</t>
    </r>
  </si>
  <si>
    <t>Jan 2020 – Dec 2020</t>
  </si>
  <si>
    <t>Lung</t>
  </si>
  <si>
    <t>C33, C34, C37, C38, C39</t>
  </si>
  <si>
    <t>Jan 2019 – Dec 2020</t>
  </si>
  <si>
    <r>
      <t xml:space="preserve">†† </t>
    </r>
    <r>
      <rPr>
        <sz val="12"/>
        <rFont val="Arial"/>
        <family val="2"/>
      </rPr>
      <t xml:space="preserve">Performance status (PS) at start of cycle was used. PS at start of regimen was also included for cases where PS at start of cycle data was missing. </t>
    </r>
  </si>
  <si>
    <r>
      <rPr>
        <sz val="12"/>
        <rFont val="Arial"/>
        <family val="2"/>
      </rPr>
      <t>**</t>
    </r>
    <r>
      <rPr>
        <b/>
        <sz val="12"/>
        <rFont val="Arial"/>
        <family val="2"/>
      </rPr>
      <t xml:space="preserve"> </t>
    </r>
    <r>
      <rPr>
        <sz val="12"/>
        <rFont val="Arial"/>
        <family val="2"/>
      </rPr>
      <t>Using the income domain of the</t>
    </r>
    <r>
      <rPr>
        <b/>
        <sz val="12"/>
        <rFont val="Arial"/>
        <family val="2"/>
      </rPr>
      <t xml:space="preserve"> </t>
    </r>
    <r>
      <rPr>
        <b/>
        <u/>
        <sz val="12"/>
        <rFont val="Arial"/>
        <family val="2"/>
      </rPr>
      <t>Index of Multiple Deprivation</t>
    </r>
  </si>
  <si>
    <r>
      <rPr>
        <sz val="12"/>
        <rFont val="Arial"/>
        <family val="2"/>
      </rPr>
      <t>For further information please see the</t>
    </r>
    <r>
      <rPr>
        <b/>
        <sz val="12"/>
        <rFont val="Arial"/>
        <family val="2"/>
      </rPr>
      <t xml:space="preserve"> </t>
    </r>
    <r>
      <rPr>
        <b/>
        <u/>
        <sz val="12"/>
        <rFont val="Arial"/>
        <family val="2"/>
      </rPr>
      <t>ECOG Performance Status page</t>
    </r>
  </si>
  <si>
    <t>Dexamethasone</t>
  </si>
  <si>
    <t>Number treated in 
2019 to 2020</t>
  </si>
  <si>
    <t>Trust caseload (2019 to 2020)</t>
  </si>
  <si>
    <t xml:space="preserve">These trusts are listed at the bottom of the data tables. </t>
  </si>
  <si>
    <t>Trusts with no patient activity that fit within the inclusion criteria are also listed at the bottom of the data table tabs.</t>
  </si>
  <si>
    <t xml:space="preserve">Trusts with less than 70% completeness for the key variables of co-morbidity score, stage and performance status were excluded from the analysis. </t>
  </si>
  <si>
    <t>Hydroxycarbamide</t>
  </si>
  <si>
    <t>average</t>
  </si>
  <si>
    <t xml:space="preserve">Trusts that did not meet a threshold of 70% data completeness for co-morbidity score, performance status and stage at diagnosis were excluded from the analysis. </t>
  </si>
  <si>
    <t>APML</t>
  </si>
  <si>
    <t>GCSF</t>
  </si>
  <si>
    <t>Hydrocortisone Intrathecal</t>
  </si>
  <si>
    <t>Dr Emma Kipps</t>
  </si>
  <si>
    <t>Rosalind Goudie (analytical lead)</t>
  </si>
  <si>
    <t>Tameera Rahman</t>
  </si>
  <si>
    <t>Eleanor Fitzgerald</t>
  </si>
  <si>
    <t>Dr Victoria Brown</t>
  </si>
  <si>
    <t>Sally Coutts</t>
  </si>
  <si>
    <t>Sarah Mahmoud</t>
  </si>
  <si>
    <t xml:space="preserve">The predicted probability is calculated from a case-mix adjusted model accounting for differences in the age, co-morbidity score, deprivation status, stage, ethnicity and performance status and sex of patients within each trust. </t>
  </si>
  <si>
    <t xml:space="preserve">It receives data from across the National Health Service (NHS) and produces the National Cancer Registration Dataset for England*. </t>
  </si>
  <si>
    <r>
      <t xml:space="preserve">¶¶ For further information on stage at diagnosis please see the </t>
    </r>
    <r>
      <rPr>
        <b/>
        <u/>
        <sz val="12"/>
        <color theme="1"/>
        <rFont val="Arial"/>
        <family val="2"/>
      </rPr>
      <t xml:space="preserve">National Cancer Registration Dataset in England, Data Resource Profile </t>
    </r>
  </si>
  <si>
    <r>
      <rPr>
        <sz val="12"/>
        <rFont val="Arial"/>
        <family val="2"/>
      </rPr>
      <t xml:space="preserve">** </t>
    </r>
    <r>
      <rPr>
        <b/>
        <u/>
        <sz val="12"/>
        <rFont val="Arial"/>
        <family val="2"/>
      </rPr>
      <t>Data Resource Profile: The Systemic Anti-Cancer Therapy (SACT) dataset</t>
    </r>
    <r>
      <rPr>
        <u/>
        <sz val="12"/>
        <rFont val="Arial"/>
        <family val="2"/>
      </rPr>
      <t xml:space="preserve"> published here</t>
    </r>
  </si>
  <si>
    <r>
      <rPr>
        <b/>
        <sz val="12"/>
        <rFont val="Arial"/>
        <family val="2"/>
      </rPr>
      <t xml:space="preserve">†  </t>
    </r>
    <r>
      <rPr>
        <b/>
        <u/>
        <sz val="12"/>
        <rFont val="Arial"/>
        <family val="2"/>
      </rPr>
      <t>Rapid Cancer Registration Dataset</t>
    </r>
    <r>
      <rPr>
        <u/>
        <sz val="12"/>
        <rFont val="Arial"/>
        <family val="2"/>
      </rPr>
      <t xml:space="preserve"> published here</t>
    </r>
  </si>
  <si>
    <r>
      <rPr>
        <sz val="12"/>
        <rFont val="Arial"/>
        <family val="2"/>
      </rPr>
      <t xml:space="preserve"> *</t>
    </r>
    <r>
      <rPr>
        <b/>
        <sz val="12"/>
        <rFont val="Arial"/>
        <family val="2"/>
      </rPr>
      <t xml:space="preserve"> </t>
    </r>
    <r>
      <rPr>
        <b/>
        <u/>
        <sz val="12"/>
        <rFont val="Arial"/>
        <family val="2"/>
      </rPr>
      <t xml:space="preserve">Data Resource Profile: National Cancer Registration Dataset in England </t>
    </r>
    <r>
      <rPr>
        <u/>
        <sz val="12"/>
        <rFont val="Arial"/>
        <family val="2"/>
      </rPr>
      <t>published here</t>
    </r>
  </si>
  <si>
    <t>Bowel and lung were adjusted for Age, Co-morbidity score, Deprivation status, Ethnicity, Performance status, Sex and Stage at diagnosis.</t>
  </si>
  <si>
    <t>The National Disease Registration Service (NDRS), part of NHS Digital, is the population-based cancer registry for England.</t>
  </si>
  <si>
    <r>
      <t>The decision to restrict based on the time between treatment and diagnosis is in accordance with the 'Linking treatment tables – chemotherapy, tumour resections and radiotherapy standard operating procedure version 4.6'</t>
    </r>
    <r>
      <rPr>
        <vertAlign val="superscript"/>
        <sz val="12"/>
        <color theme="1"/>
        <rFont val="Arial"/>
        <family val="2"/>
      </rPr>
      <t>††</t>
    </r>
    <r>
      <rPr>
        <sz val="12"/>
        <color theme="1"/>
        <rFont val="Arial"/>
        <family val="2"/>
      </rPr>
      <t xml:space="preserve">. </t>
    </r>
  </si>
  <si>
    <t xml:space="preserve">   All data for trust caseload counts &lt;5 have been suppressed.</t>
  </si>
  <si>
    <t>-</t>
  </si>
  <si>
    <r>
      <t>Please note that these variables were sourced from the National Cancer Registration Dataset*, SACT Dataset** and Rapid Cancer Registration Dataset</t>
    </r>
    <r>
      <rPr>
        <vertAlign val="superscript"/>
        <sz val="12"/>
        <color theme="1"/>
        <rFont val="Arial"/>
        <family val="2"/>
      </rPr>
      <t>†</t>
    </r>
    <r>
      <rPr>
        <sz val="12"/>
        <color theme="1"/>
        <rFont val="Arial"/>
        <family val="2"/>
      </rPr>
      <t xml:space="preserve">. </t>
    </r>
  </si>
  <si>
    <t>We count deaths (for any reason) within 30 days of the date SACT treatment was last prescribed.</t>
  </si>
  <si>
    <t>The National Disease Registration Service, part of NHS Digital, would like to thank the following individuals who developed this workbook:</t>
  </si>
  <si>
    <t>The data is collated, maintained and quality assured by the National Disease Registration Service, part of NHS Digital.</t>
  </si>
  <si>
    <t>Risk-adjusted 30 day post-SACT mortality percentage, lung patients aged 18+ and treated in 2019 to 2020, England</t>
  </si>
  <si>
    <t>Risk-adjusted 30 day post-SACT mortality percentage, bowel patients aged 18+ and treated in 2020, England</t>
  </si>
  <si>
    <t>All data for trust caseload counts &lt;5 have been suppressed.</t>
  </si>
  <si>
    <t xml:space="preserve">The SACT Dataset** collects Systemic Anti-Cancer Therapy activity from all NHS providers. </t>
  </si>
  <si>
    <t>This workbook is produced by the National Disease Registration Service (NDRS) team, as part of the NHS Digital (NHSD) / NHS England-Improvement (NHSE-I) SACT Partnership. It presents the number and case-mix adjusted 30 day mortality rate (percentages) of patients in England following treatment with Systemic Anti-Cancer Therapy (SACT) in the period January 2019 to December 2020, though years vary by site.</t>
  </si>
  <si>
    <t>C18, C19, C20
C21.8 (in NCRD only as ICD-10 codes are recorded to 3 characters in the RCRD)</t>
  </si>
  <si>
    <t>Adjusted for Age, Co-morbidity score, Deprivation status, Ethnicity, Performance status and Stage at diagnosis</t>
  </si>
  <si>
    <t>Risk-adjusted 30 day post-SACT mortality percentage, female breast patients aged 18+ and treated in 2020, England</t>
  </si>
  <si>
    <t>Risk-adjusted 30 day post-SACT mortality percentage</t>
  </si>
  <si>
    <t>Breast-funnel plot</t>
  </si>
  <si>
    <t>Bowel, breast and lung</t>
  </si>
  <si>
    <t>This workbook provides case-mix adjusted 30 day mortality post SACT rates (in percentage) for bowel, breast and lung cancer.</t>
  </si>
  <si>
    <t>The number of patients treated refers to patients who have received SACT treatment in 2020 for bowel or breast; or between 2019 to 2020 for lung.</t>
  </si>
  <si>
    <t>Patients whose most recent cancer diagnosis was for bowel, breast or lung cancer were selected. If patients had more than one cancer site diagnosed on the same day, the cancer site of interest was selected.</t>
  </si>
  <si>
    <t xml:space="preserve">Breast was adjusted for Age, Co-morbidity score, Deprivation status, Ethnicity, Performance status and Stage at diagnosis. </t>
  </si>
  <si>
    <t xml:space="preserve">Sex was not adjusted for in the breast analysis as this was restricted to female patients only. </t>
  </si>
  <si>
    <r>
      <t>1.</t>
    </r>
    <r>
      <rPr>
        <sz val="12"/>
        <color rgb="FF000000"/>
        <rFont val="Arial"/>
        <family val="2"/>
      </rPr>
      <t>For patients with only one cancer diagnosed, all treatment records within the relevant time frame (2020 for bowel or breast; 2019 to 2020 for lung) were selected.</t>
    </r>
  </si>
  <si>
    <r>
      <t xml:space="preserve">a) </t>
    </r>
    <r>
      <rPr>
        <sz val="12"/>
        <color rgb="FF000000"/>
        <rFont val="Arial"/>
        <family val="2"/>
      </rPr>
      <t>Within the relevant time frame (2020 for bowel or breast; 2019 to 2020 for lung)</t>
    </r>
  </si>
  <si>
    <t>For bowel and breast this was within 31 days before and 365 days after diagnosis. For lung this was within 31 days before and 456 days after diagnosis.</t>
  </si>
  <si>
    <t>Age (calculated as of the 1 January 2020 for bowel or breast; calculated as of the 1 January 2019 for lung)</t>
  </si>
  <si>
    <r>
      <t>Sex</t>
    </r>
    <r>
      <rPr>
        <b/>
        <vertAlign val="superscript"/>
        <sz val="12"/>
        <color theme="1"/>
        <rFont val="Arial"/>
        <family val="2"/>
      </rPr>
      <t>¶</t>
    </r>
  </si>
  <si>
    <t>¶ Sex was not adjusted for in the breast analysis as this was restricted to female patients only</t>
  </si>
  <si>
    <t xml:space="preserve">As of July 2021 there were 130 trusts who submit SACT data in England, but not all trusts have been included in the analyses. </t>
  </si>
  <si>
    <r>
      <t>As presented in the data table tabs, 92 trusts have been included for bowel cancer analysis; 80 trusts have been included for breast cancer analysis; and 98</t>
    </r>
    <r>
      <rPr>
        <b/>
        <sz val="12"/>
        <color rgb="FFFF0000"/>
        <rFont val="Arial"/>
        <family val="2"/>
      </rPr>
      <t xml:space="preserve"> </t>
    </r>
    <r>
      <rPr>
        <sz val="12"/>
        <color theme="1"/>
        <rFont val="Arial"/>
        <family val="2"/>
      </rPr>
      <t>trusts have been included for lung cancer analysis.</t>
    </r>
  </si>
  <si>
    <t>Breast</t>
  </si>
  <si>
    <t>C50</t>
  </si>
  <si>
    <t>Wayne Brown</t>
  </si>
  <si>
    <t>For the current analysis, 10% of trusts were excluded for bowel, 20% of trusts were excluded for breast and 4% of trusts were excluded for lung.</t>
  </si>
  <si>
    <t>ndrs.datasets@nhs.net</t>
  </si>
  <si>
    <t xml:space="preserve">Trusts were not included if they did not meet the data completeness, if they were a children's hospital or if there were no patients treated at the trust for the cancer site of interest during the time period selected. </t>
  </si>
  <si>
    <t>Adjusted 30 day mortality rate (%)</t>
  </si>
  <si>
    <r>
      <t>Within the analysis system used by the NDRS, SACT data is linked at the patient level to the National Cancer Registration Dataset</t>
    </r>
    <r>
      <rPr>
        <b/>
        <sz val="13"/>
        <color theme="1"/>
        <rFont val="Arial"/>
        <family val="2"/>
      </rPr>
      <t xml:space="preserve">* </t>
    </r>
    <r>
      <rPr>
        <sz val="13"/>
        <color theme="1"/>
        <rFont val="Arial"/>
        <family val="2"/>
      </rPr>
      <t>and Rapid Cancer Registration Dataset</t>
    </r>
    <r>
      <rPr>
        <vertAlign val="superscript"/>
        <sz val="13"/>
        <color theme="1"/>
        <rFont val="Arial"/>
        <family val="2"/>
      </rPr>
      <t>†</t>
    </r>
    <r>
      <rPr>
        <sz val="12"/>
        <color theme="1"/>
        <rFont val="Arial"/>
        <family val="2"/>
      </rPr>
      <t xml:space="preserve"> on NHS Number. </t>
    </r>
  </si>
  <si>
    <t xml:space="preserve">For the purposes of the analysis, and to ensure that treatment data was relevant to the cancer site, the following rules were applied when linking SACT data to the cohort of patients identified </t>
  </si>
  <si>
    <r>
      <t>from the National Cancer Registration Dataset* and Rapid Cancer Registration Dataset</t>
    </r>
    <r>
      <rPr>
        <vertAlign val="superscript"/>
        <sz val="12"/>
        <color theme="1"/>
        <rFont val="Arial"/>
        <family val="2"/>
      </rPr>
      <t>†</t>
    </r>
    <r>
      <rPr>
        <sz val="12"/>
        <color theme="1"/>
        <rFont val="Arial"/>
        <family val="2"/>
      </rPr>
      <t xml:space="preserve">: </t>
    </r>
  </si>
  <si>
    <r>
      <t xml:space="preserve">b) </t>
    </r>
    <r>
      <rPr>
        <sz val="12"/>
        <color rgb="FF000000"/>
        <rFont val="Arial"/>
        <family val="2"/>
      </rPr>
      <t>The first three characters of the primary diagnosis (ICD-10) recorded in SACT for that treatment record matched the first three characters of the cancer site identified in the National Cancer Registration Dataset* and Rapid Cancer Registration Dataset</t>
    </r>
    <r>
      <rPr>
        <vertAlign val="superscript"/>
        <sz val="12"/>
        <color rgb="FF000000"/>
        <rFont val="Arial"/>
        <family val="2"/>
      </rPr>
      <t>†</t>
    </r>
    <r>
      <rPr>
        <sz val="12"/>
        <color rgb="FF000000"/>
        <rFont val="Arial"/>
        <family val="2"/>
      </rPr>
      <t xml:space="preserve">. </t>
    </r>
  </si>
  <si>
    <t xml:space="preserve">The results are presented for bowel, breast and lung cancer. </t>
  </si>
  <si>
    <t>Breast-data table</t>
  </si>
  <si>
    <t xml:space="preserve">4.For bowel cancer patients in our cohort, treatment records (within the treatment activity window) were also excluded where the SACT primary diagnosis was a non-bowel cancer ICD-10 code (or closely related codes) and the SACT regimen </t>
  </si>
  <si>
    <t>was not a treatment option for bowel cancer. The same approach was used in the breast and lung analyses.</t>
  </si>
  <si>
    <t>5.Treatment records with regimens that clinicians had advised us were not treatments for the cancers covered in this report were also excluded.</t>
  </si>
  <si>
    <t xml:space="preserve">Regimens that were non-harmful, supportive treatments, hormones and non-chemo treatments were excluded from the analysis. These treatments were excluded at regimen level rather than drug level. For non-excluded regimens all drug administrations have been retained in the analyses, even those that were, for example, supportive treatments.
The set of values from the treatment regimen data fields which have been excluded are listed below. These were selected for exclusion in consultation with clinicians and pharmacists and are reviewed on a site-specific basis for every release. Please note some terms in this list, e.g. retinoblastoma, are not regimens, but reflect data incorrectly entered in the regimen fields within the SACT Dataset.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</si>
</sst>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b/>
      <sz val="11"/>
      <color theme="1"/>
      <name val="Calibri"/>
      <family val="2"/>
      <scheme val="minor"/>
    </font>
    <font>
      <sz val="10"/>
      <name val="Arial Narrow"/>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rgb="FFFF0000"/>
      <name val="Calibri"/>
      <family val="2"/>
      <scheme val="minor"/>
    </font>
    <font>
      <sz val="11"/>
      <name val="Calibri"/>
      <family val="2"/>
      <scheme val="minor"/>
    </font>
    <font>
      <sz val="11"/>
      <color theme="1"/>
      <name val="Calibri"/>
      <family val="2"/>
      <scheme val="minor"/>
    </font>
    <font>
      <u/>
      <sz val="11"/>
      <color theme="10"/>
      <name val="Calibri"/>
      <family val="2"/>
      <scheme val="minor"/>
    </font>
    <font>
      <b/>
      <sz val="20"/>
      <color rgb="FF98002E"/>
      <name val="Arial"/>
      <family val="2"/>
    </font>
    <font>
      <sz val="11"/>
      <color theme="1"/>
      <name val="Arial"/>
      <family val="2"/>
    </font>
    <font>
      <b/>
      <sz val="12"/>
      <color rgb="FF000000"/>
      <name val="Arial"/>
      <family val="2"/>
    </font>
    <font>
      <b/>
      <sz val="14"/>
      <color rgb="FF98002E"/>
      <name val="Arial"/>
      <family val="2"/>
    </font>
    <font>
      <b/>
      <sz val="11"/>
      <color theme="1"/>
      <name val="Arial"/>
      <family val="2"/>
    </font>
    <font>
      <u/>
      <sz val="12"/>
      <color theme="10"/>
      <name val="Arial"/>
      <family val="2"/>
    </font>
    <font>
      <sz val="12"/>
      <color theme="1"/>
      <name val="Arial"/>
      <family val="2"/>
    </font>
    <font>
      <sz val="11"/>
      <name val="Arial"/>
      <family val="2"/>
    </font>
    <font>
      <b/>
      <sz val="14"/>
      <color theme="1"/>
      <name val="Arial"/>
      <family val="2"/>
    </font>
    <font>
      <sz val="14"/>
      <color rgb="FF98002E"/>
      <name val="Arial"/>
      <family val="2"/>
    </font>
    <font>
      <sz val="12"/>
      <name val="Arial"/>
      <family val="2"/>
    </font>
    <font>
      <sz val="12"/>
      <name val="Calibri"/>
      <family val="2"/>
      <scheme val="minor"/>
    </font>
    <font>
      <b/>
      <sz val="12"/>
      <color theme="1"/>
      <name val="Arial"/>
      <family val="2"/>
    </font>
    <font>
      <b/>
      <sz val="12"/>
      <color rgb="FFC00000"/>
      <name val="Arial"/>
      <family val="2"/>
    </font>
    <font>
      <b/>
      <sz val="10"/>
      <name val="Arial"/>
      <family val="2"/>
    </font>
    <font>
      <b/>
      <u/>
      <sz val="12"/>
      <color theme="1"/>
      <name val="Arial"/>
      <family val="2"/>
    </font>
    <font>
      <u/>
      <sz val="12"/>
      <color rgb="FF0000FF"/>
      <name val="Arial"/>
      <family val="2"/>
    </font>
    <font>
      <b/>
      <u/>
      <sz val="12"/>
      <name val="Arial"/>
      <family val="2"/>
    </font>
    <font>
      <b/>
      <sz val="12"/>
      <color rgb="FF98002E"/>
      <name val="Arial"/>
      <family val="2"/>
    </font>
    <font>
      <b/>
      <sz val="12"/>
      <name val="Arial"/>
      <family val="2"/>
    </font>
    <font>
      <b/>
      <sz val="10"/>
      <color rgb="FF00AB8E"/>
      <name val="Arial"/>
      <family val="2"/>
    </font>
    <font>
      <sz val="11"/>
      <color theme="0"/>
      <name val="Arial"/>
      <family val="2"/>
    </font>
    <font>
      <b/>
      <sz val="11"/>
      <color rgb="FF00AB8E"/>
      <name val="Calibri"/>
      <family val="2"/>
      <scheme val="minor"/>
    </font>
    <font>
      <sz val="20"/>
      <color rgb="FF98002E"/>
      <name val="Arial"/>
      <family val="2"/>
    </font>
    <font>
      <sz val="12"/>
      <color rgb="FF000000"/>
      <name val="Arial"/>
      <family val="2"/>
    </font>
    <font>
      <sz val="12"/>
      <color rgb="FF00AB8E"/>
      <name val="Arial"/>
      <family val="2"/>
    </font>
    <font>
      <b/>
      <sz val="13"/>
      <name val="Arial"/>
      <family val="2"/>
    </font>
    <font>
      <b/>
      <vertAlign val="superscript"/>
      <sz val="13"/>
      <name val="Arial"/>
      <family val="2"/>
    </font>
    <font>
      <u/>
      <sz val="12"/>
      <name val="Arial"/>
      <family val="2"/>
    </font>
    <font>
      <b/>
      <sz val="11"/>
      <name val="Calibri"/>
      <family val="2"/>
      <scheme val="minor"/>
    </font>
    <font>
      <sz val="11"/>
      <color rgb="FFFF0000"/>
      <name val="Calibri"/>
      <family val="2"/>
      <scheme val="minor"/>
    </font>
    <font>
      <b/>
      <sz val="13"/>
      <color theme="1"/>
      <name val="Arial"/>
      <family val="2"/>
    </font>
    <font>
      <b/>
      <sz val="12"/>
      <color rgb="FFFF0000"/>
      <name val="Arial"/>
      <family val="2"/>
    </font>
    <font>
      <b/>
      <vertAlign val="superscript"/>
      <sz val="12"/>
      <color theme="1"/>
      <name val="Arial"/>
      <family val="2"/>
    </font>
    <font>
      <sz val="12"/>
      <color rgb="FFFF0000"/>
      <name val="Arial"/>
      <family val="2"/>
    </font>
    <font>
      <b/>
      <sz val="11"/>
      <color rgb="FFFF0000"/>
      <name val="Calibri"/>
      <family val="2"/>
      <scheme val="minor"/>
    </font>
    <font>
      <vertAlign val="superscript"/>
      <sz val="12"/>
      <color theme="1"/>
      <name val="Arial"/>
      <family val="2"/>
    </font>
    <font>
      <b/>
      <sz val="12"/>
      <color theme="1"/>
      <name val="Calibri"/>
      <family val="2"/>
      <scheme val="minor"/>
    </font>
    <font>
      <sz val="13"/>
      <color theme="1"/>
      <name val="Arial"/>
      <family val="2"/>
    </font>
    <font>
      <vertAlign val="superscript"/>
      <sz val="13"/>
      <color theme="1"/>
      <name val="Arial"/>
      <family val="2"/>
    </font>
    <font>
      <vertAlign val="superscript"/>
      <sz val="12"/>
      <color rgb="FF000000"/>
      <name val="Arial"/>
      <family val="2"/>
    </font>
    <font>
      <sz val="11"/>
      <color theme="0"/>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14999847407452621"/>
      </left>
      <right style="thin">
        <color theme="0" tint="-0.14999847407452621"/>
      </right>
      <top style="thin">
        <color theme="0" tint="-0.14999847407452621"/>
      </top>
      <bottom style="medium">
        <color theme="0" tint="-0.499984740745262"/>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medium">
        <color theme="0" tint="-0.499984740745262"/>
      </right>
      <top/>
      <bottom style="thin">
        <color theme="0" tint="-0.14999847407452621"/>
      </bottom>
      <diagonal/>
    </border>
    <border>
      <left/>
      <right style="thin">
        <color theme="0" tint="-0.14999847407452621"/>
      </right>
      <top style="thin">
        <color theme="0" tint="-0.14999847407452621"/>
      </top>
      <bottom style="medium">
        <color theme="0" tint="-0.499984740745262"/>
      </bottom>
      <diagonal/>
    </border>
    <border>
      <left style="thin">
        <color theme="0" tint="-0.14999847407452621"/>
      </left>
      <right style="thin">
        <color theme="0" tint="-0.14999847407452621"/>
      </right>
      <top/>
      <bottom style="medium">
        <color theme="0" tint="-0.499984740745262"/>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right style="medium">
        <color theme="0" tint="-0.499984740745262"/>
      </right>
      <top style="thin">
        <color theme="0" tint="-0.14999847407452621"/>
      </top>
      <bottom style="medium">
        <color theme="0" tint="-0.499984740745262"/>
      </bottom>
      <diagonal/>
    </border>
    <border>
      <left/>
      <right/>
      <top style="thin">
        <color theme="0" tint="-0.499984740745262"/>
      </top>
      <bottom style="thin">
        <color theme="0" tint="-0.499984740745262"/>
      </bottom>
      <diagonal/>
    </border>
    <border>
      <left style="thin">
        <color theme="0" tint="-0.14999847407452621"/>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1"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bottom style="thin">
        <color theme="0" tint="-0.14999847407452621"/>
      </bottom>
      <diagonal/>
    </border>
    <border>
      <left style="medium">
        <color theme="0" tint="-0.499984740745262"/>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style="medium">
        <color theme="0" tint="-0.499984740745262"/>
      </left>
      <right style="thin">
        <color theme="0" tint="-0.14999847407452621"/>
      </right>
      <top style="thin">
        <color theme="0" tint="-0.14999847407452621"/>
      </top>
      <bottom style="medium">
        <color theme="0" tint="-0.499984740745262"/>
      </bottom>
      <diagonal/>
    </border>
    <border>
      <left style="medium">
        <color theme="0" tint="-0.499984740745262"/>
      </left>
      <right/>
      <top style="thin">
        <color theme="0" tint="-0.14999847407452621"/>
      </top>
      <bottom style="medium">
        <color theme="1" tint="0.499984740745262"/>
      </bottom>
      <diagonal/>
    </border>
    <border>
      <left style="medium">
        <color theme="1" tint="0.499984740745262"/>
      </left>
      <right style="medium">
        <color theme="1" tint="0.499984740745262"/>
      </right>
      <top style="thin">
        <color theme="0" tint="-0.14999847407452621"/>
      </top>
      <bottom style="medium">
        <color theme="1" tint="0.499984740745262"/>
      </bottom>
      <diagonal/>
    </border>
    <border>
      <left style="medium">
        <color theme="0" tint="-0.499984740745262"/>
      </left>
      <right/>
      <top style="thin">
        <color theme="0" tint="-0.14999847407452621"/>
      </top>
      <bottom style="thin">
        <color theme="0" tint="-0.14999847407452621"/>
      </bottom>
      <diagonal/>
    </border>
    <border>
      <left style="medium">
        <color theme="1" tint="0.499984740745262"/>
      </left>
      <right style="medium">
        <color theme="1" tint="0.499984740745262"/>
      </right>
      <top style="thin">
        <color theme="0" tint="-0.14999847407452621"/>
      </top>
      <bottom style="thin">
        <color theme="0" tint="-0.14999847407452621"/>
      </bottom>
      <diagonal/>
    </border>
    <border>
      <left style="medium">
        <color theme="0" tint="-0.499984740745262"/>
      </left>
      <right/>
      <top style="medium">
        <color theme="0" tint="-0.499984740745262"/>
      </top>
      <bottom/>
      <diagonal/>
    </border>
    <border>
      <left style="medium">
        <color theme="1" tint="0.499984740745262"/>
      </left>
      <right style="medium">
        <color theme="1" tint="0.499984740745262"/>
      </right>
      <top style="medium">
        <color theme="1" tint="0.499984740745262"/>
      </top>
      <bottom/>
      <diagonal/>
    </border>
    <border>
      <left style="thin">
        <color auto="1"/>
      </left>
      <right style="thin">
        <color auto="1"/>
      </right>
      <top style="thin">
        <color auto="1"/>
      </top>
      <bottom style="thin">
        <color auto="1"/>
      </bottom>
      <diagonal/>
    </border>
    <border>
      <left style="medium">
        <color theme="0" tint="-0.499984740745262"/>
      </left>
      <right/>
      <top style="thin">
        <color theme="0" tint="-0.14999847407452621"/>
      </top>
      <bottom/>
      <diagonal/>
    </border>
  </borders>
  <cellStyleXfs count="50">
    <xf numFmtId="0" fontId="0" fillId="0" borderId="0"/>
    <xf numFmtId="0" fontId="2"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Font="0" applyAlignment="0" applyProtection="0"/>
    <xf numFmtId="0" fontId="17" fillId="20" borderId="8" applyNumberFormat="0" applyAlignment="0" applyProtection="0"/>
    <xf numFmtId="9" fontId="2"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10"/>
    <xf numFmtId="0" fontId="24" fillId="0" borderId="0" applyNumberFormat="0" applyFill="0" applyBorder="0" applyAlignment="0" applyProtection="0"/>
    <xf numFmtId="0" fontId="3" fillId="0" borderId="10"/>
    <xf numFmtId="0" fontId="30" fillId="0" borderId="0" applyFill="0" applyBorder="0" applyAlignment="0" applyProtection="0"/>
    <xf numFmtId="0" fontId="24" fillId="0" borderId="10" applyNumberFormat="0" applyFill="0" applyBorder="0" applyAlignment="0" applyProtection="0"/>
    <xf numFmtId="9" fontId="23" fillId="0" borderId="0" applyFont="0" applyFill="0" applyBorder="0" applyAlignment="0" applyProtection="0"/>
  </cellStyleXfs>
  <cellXfs count="178">
    <xf numFmtId="0" fontId="0" fillId="0" borderId="0" xfId="0"/>
    <xf numFmtId="0" fontId="22" fillId="24" borderId="0" xfId="0" applyFont="1" applyFill="1"/>
    <xf numFmtId="0" fontId="0" fillId="24" borderId="0" xfId="0" applyFill="1"/>
    <xf numFmtId="0" fontId="23" fillId="24" borderId="10" xfId="44" applyFill="1"/>
    <xf numFmtId="0" fontId="25" fillId="24" borderId="0" xfId="0" applyFont="1" applyFill="1" applyAlignment="1">
      <alignment vertical="center"/>
    </xf>
    <xf numFmtId="0" fontId="26" fillId="24" borderId="0" xfId="0" applyFont="1" applyFill="1"/>
    <xf numFmtId="0" fontId="28" fillId="24" borderId="0" xfId="0" applyFont="1" applyFill="1"/>
    <xf numFmtId="0" fontId="29" fillId="24" borderId="0" xfId="0" applyFont="1" applyFill="1"/>
    <xf numFmtId="0" fontId="30" fillId="24" borderId="0" xfId="45" applyFont="1" applyFill="1"/>
    <xf numFmtId="0" fontId="30" fillId="24" borderId="0" xfId="45" applyFont="1" applyFill="1" applyAlignment="1">
      <alignment vertical="center"/>
    </xf>
    <xf numFmtId="0" fontId="31" fillId="24" borderId="0" xfId="0" applyFont="1" applyFill="1"/>
    <xf numFmtId="0" fontId="31" fillId="24" borderId="0" xfId="0" applyFont="1" applyFill="1" applyAlignment="1">
      <alignment vertical="center"/>
    </xf>
    <xf numFmtId="0" fontId="0" fillId="24" borderId="0" xfId="0" applyFill="1" applyAlignment="1">
      <alignment vertical="center"/>
    </xf>
    <xf numFmtId="0" fontId="26" fillId="25" borderId="0" xfId="0" applyFont="1" applyFill="1"/>
    <xf numFmtId="0" fontId="32" fillId="24" borderId="0" xfId="0" applyFont="1" applyFill="1"/>
    <xf numFmtId="0" fontId="34" fillId="24" borderId="0" xfId="0" applyFont="1" applyFill="1"/>
    <xf numFmtId="0" fontId="35" fillId="24" borderId="0" xfId="0" applyFont="1" applyFill="1"/>
    <xf numFmtId="0" fontId="36" fillId="24" borderId="0" xfId="0" applyFont="1" applyFill="1"/>
    <xf numFmtId="0" fontId="37" fillId="24" borderId="0" xfId="0" applyFont="1" applyFill="1"/>
    <xf numFmtId="0" fontId="38" fillId="24" borderId="10" xfId="46" applyFont="1" applyFill="1"/>
    <xf numFmtId="0" fontId="39" fillId="24" borderId="10" xfId="46" applyFont="1" applyFill="1"/>
    <xf numFmtId="0" fontId="40" fillId="24" borderId="10" xfId="0" applyFont="1" applyFill="1" applyBorder="1"/>
    <xf numFmtId="0" fontId="30" fillId="24" borderId="10" xfId="45" applyFont="1" applyFill="1" applyBorder="1" applyAlignment="1">
      <alignment horizontal="left" indent="1"/>
    </xf>
    <xf numFmtId="0" fontId="30" fillId="0" borderId="10" xfId="45" applyFont="1" applyFill="1" applyBorder="1" applyAlignment="1">
      <alignment horizontal="left" indent="1"/>
    </xf>
    <xf numFmtId="0" fontId="42" fillId="24" borderId="10" xfId="45" applyFont="1" applyFill="1" applyBorder="1" applyAlignment="1">
      <alignment horizontal="left"/>
    </xf>
    <xf numFmtId="0" fontId="41" fillId="24" borderId="10" xfId="45" applyFont="1" applyFill="1" applyBorder="1" applyAlignment="1">
      <alignment horizontal="left" indent="1"/>
    </xf>
    <xf numFmtId="0" fontId="33" fillId="24" borderId="0" xfId="0" applyFont="1" applyFill="1" applyAlignment="1">
      <alignment horizontal="center"/>
    </xf>
    <xf numFmtId="0" fontId="44" fillId="24" borderId="0" xfId="0" applyFont="1" applyFill="1"/>
    <xf numFmtId="0" fontId="31" fillId="0" borderId="0" xfId="0" applyFont="1"/>
    <xf numFmtId="0" fontId="0" fillId="0" borderId="0" xfId="0" applyFont="1"/>
    <xf numFmtId="0" fontId="1" fillId="0" borderId="0" xfId="0" applyFont="1"/>
    <xf numFmtId="0" fontId="0" fillId="0" borderId="0" xfId="0" applyFill="1"/>
    <xf numFmtId="0" fontId="23" fillId="0" borderId="10" xfId="44"/>
    <xf numFmtId="0" fontId="45" fillId="24" borderId="0" xfId="0" applyFont="1" applyFill="1"/>
    <xf numFmtId="0" fontId="46" fillId="24" borderId="0" xfId="0" applyFont="1" applyFill="1"/>
    <xf numFmtId="0" fontId="1" fillId="24" borderId="10" xfId="44" applyFont="1" applyFill="1"/>
    <xf numFmtId="0" fontId="48" fillId="24" borderId="0" xfId="0" applyFont="1" applyFill="1" applyAlignment="1">
      <alignment vertical="center"/>
    </xf>
    <xf numFmtId="0" fontId="21" fillId="0" borderId="0" xfId="0" applyFont="1"/>
    <xf numFmtId="2" fontId="21" fillId="0" borderId="0" xfId="0" applyNumberFormat="1" applyFont="1"/>
    <xf numFmtId="1" fontId="23" fillId="0" borderId="10" xfId="44" applyNumberFormat="1"/>
    <xf numFmtId="0" fontId="37" fillId="0" borderId="0" xfId="0" applyFont="1"/>
    <xf numFmtId="0" fontId="43" fillId="0" borderId="0" xfId="0" applyFont="1"/>
    <xf numFmtId="0" fontId="35" fillId="24" borderId="0" xfId="0" applyFont="1" applyFill="1" applyAlignment="1">
      <alignment wrapText="1"/>
    </xf>
    <xf numFmtId="0" fontId="37" fillId="25" borderId="11" xfId="0" applyFont="1" applyFill="1" applyBorder="1" applyAlignment="1">
      <alignment horizontal="center" vertical="center" wrapText="1"/>
    </xf>
    <xf numFmtId="0" fontId="37" fillId="25" borderId="22" xfId="0" applyFont="1" applyFill="1" applyBorder="1" applyAlignment="1">
      <alignment horizontal="center" vertical="center" wrapText="1"/>
    </xf>
    <xf numFmtId="0" fontId="37" fillId="25" borderId="23" xfId="0" applyFont="1" applyFill="1" applyBorder="1" applyAlignment="1">
      <alignment horizontal="center" vertical="center" wrapText="1"/>
    </xf>
    <xf numFmtId="0" fontId="31" fillId="25" borderId="0" xfId="0" applyFont="1" applyFill="1"/>
    <xf numFmtId="0" fontId="31" fillId="25" borderId="25" xfId="0" applyFont="1" applyFill="1" applyBorder="1" applyAlignment="1">
      <alignment horizontal="left" vertical="center"/>
    </xf>
    <xf numFmtId="0" fontId="31" fillId="25" borderId="24" xfId="0" applyFont="1" applyFill="1" applyBorder="1" applyAlignment="1">
      <alignment horizontal="left" vertical="center" wrapText="1"/>
    </xf>
    <xf numFmtId="0" fontId="31" fillId="25" borderId="26" xfId="0" applyFont="1" applyFill="1" applyBorder="1" applyAlignment="1">
      <alignment horizontal="center" vertical="center"/>
    </xf>
    <xf numFmtId="164" fontId="31" fillId="25" borderId="13" xfId="0" applyNumberFormat="1"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14" xfId="0" applyFont="1" applyFill="1" applyBorder="1" applyAlignment="1">
      <alignment horizontal="center" vertical="center"/>
    </xf>
    <xf numFmtId="0" fontId="31" fillId="25" borderId="27" xfId="0" applyFont="1" applyFill="1" applyBorder="1" applyAlignment="1">
      <alignment horizontal="left" vertical="center"/>
    </xf>
    <xf numFmtId="0" fontId="31" fillId="25" borderId="19" xfId="0" applyFont="1" applyFill="1" applyBorder="1" applyAlignment="1">
      <alignment horizontal="left" vertical="center" wrapText="1"/>
    </xf>
    <xf numFmtId="0" fontId="31" fillId="25" borderId="15" xfId="0" applyFont="1" applyFill="1" applyBorder="1" applyAlignment="1">
      <alignment horizontal="center" vertical="center"/>
    </xf>
    <xf numFmtId="164" fontId="31" fillId="25" borderId="12" xfId="0" applyNumberFormat="1" applyFont="1" applyFill="1" applyBorder="1" applyAlignment="1">
      <alignment horizontal="center" vertical="center"/>
    </xf>
    <xf numFmtId="164" fontId="31" fillId="25" borderId="16" xfId="0" applyNumberFormat="1" applyFont="1" applyFill="1" applyBorder="1" applyAlignment="1">
      <alignment horizontal="center" vertical="center"/>
    </xf>
    <xf numFmtId="0" fontId="31" fillId="25" borderId="16" xfId="0" applyFont="1" applyFill="1" applyBorder="1" applyAlignment="1">
      <alignment horizontal="center" vertical="center"/>
    </xf>
    <xf numFmtId="0" fontId="31" fillId="25" borderId="21" xfId="0" applyFont="1" applyFill="1" applyBorder="1" applyAlignment="1">
      <alignment horizontal="center" vertical="center"/>
    </xf>
    <xf numFmtId="0" fontId="31" fillId="25" borderId="10" xfId="0" applyFont="1" applyFill="1" applyBorder="1"/>
    <xf numFmtId="0" fontId="31" fillId="24" borderId="10" xfId="44" applyFont="1" applyFill="1"/>
    <xf numFmtId="0" fontId="37" fillId="25" borderId="0" xfId="0" applyFont="1" applyFill="1"/>
    <xf numFmtId="0" fontId="37" fillId="25" borderId="10" xfId="0" applyFont="1" applyFill="1" applyBorder="1" applyAlignment="1">
      <alignment wrapText="1"/>
    </xf>
    <xf numFmtId="0" fontId="31" fillId="25" borderId="30" xfId="0" applyFont="1" applyFill="1" applyBorder="1" applyAlignment="1">
      <alignment horizontal="left" vertical="center"/>
    </xf>
    <xf numFmtId="0" fontId="31" fillId="25" borderId="31" xfId="0" applyFont="1" applyFill="1" applyBorder="1" applyAlignment="1">
      <alignment horizontal="left" vertical="center"/>
    </xf>
    <xf numFmtId="0" fontId="31" fillId="25" borderId="28" xfId="0" applyFont="1" applyFill="1" applyBorder="1" applyAlignment="1">
      <alignment horizontal="left" vertical="center"/>
    </xf>
    <xf numFmtId="0" fontId="31" fillId="25" borderId="29" xfId="0" applyFont="1" applyFill="1" applyBorder="1" applyAlignment="1">
      <alignment horizontal="left" vertical="center"/>
    </xf>
    <xf numFmtId="0" fontId="37" fillId="25" borderId="17" xfId="0" applyFont="1" applyFill="1" applyBorder="1" applyAlignment="1">
      <alignment vertical="center"/>
    </xf>
    <xf numFmtId="0" fontId="37" fillId="25" borderId="18" xfId="0" applyFont="1" applyFill="1" applyBorder="1" applyAlignment="1">
      <alignment horizontal="center" vertical="center" wrapText="1"/>
    </xf>
    <xf numFmtId="0" fontId="37" fillId="25" borderId="18" xfId="0" applyFont="1" applyFill="1" applyBorder="1" applyAlignment="1">
      <alignment horizontal="center" vertical="center"/>
    </xf>
    <xf numFmtId="0" fontId="31" fillId="25" borderId="32" xfId="0" applyFont="1" applyFill="1" applyBorder="1" applyAlignment="1">
      <alignment horizontal="left" vertical="center"/>
    </xf>
    <xf numFmtId="0" fontId="31" fillId="25" borderId="33" xfId="0" applyFont="1" applyFill="1" applyBorder="1" applyAlignment="1">
      <alignment horizontal="left" vertical="center"/>
    </xf>
    <xf numFmtId="0" fontId="37" fillId="0" borderId="10" xfId="0" applyFont="1" applyBorder="1" applyAlignment="1">
      <alignment wrapText="1"/>
    </xf>
    <xf numFmtId="0" fontId="37" fillId="24" borderId="0" xfId="0" applyFont="1" applyFill="1" applyAlignment="1">
      <alignment wrapText="1"/>
    </xf>
    <xf numFmtId="0" fontId="31" fillId="24" borderId="0" xfId="0" applyFont="1" applyFill="1" applyAlignment="1">
      <alignment wrapText="1"/>
    </xf>
    <xf numFmtId="0" fontId="44" fillId="24" borderId="0" xfId="0" applyFont="1" applyFill="1" applyAlignment="1">
      <alignment wrapText="1"/>
    </xf>
    <xf numFmtId="0" fontId="31" fillId="25" borderId="10" xfId="0" applyFont="1" applyFill="1" applyBorder="1" applyAlignment="1">
      <alignment horizontal="left" vertical="center"/>
    </xf>
    <xf numFmtId="0" fontId="31" fillId="25" borderId="10" xfId="0" applyFont="1" applyFill="1" applyBorder="1" applyAlignment="1">
      <alignment horizontal="left" vertical="center" wrapText="1"/>
    </xf>
    <xf numFmtId="0" fontId="31" fillId="25" borderId="10" xfId="0" applyFont="1" applyFill="1" applyBorder="1" applyAlignment="1">
      <alignment horizontal="center" vertical="center"/>
    </xf>
    <xf numFmtId="164" fontId="31" fillId="25" borderId="10" xfId="0" applyNumberFormat="1" applyFont="1" applyFill="1" applyBorder="1" applyAlignment="1">
      <alignment horizontal="center" vertical="center"/>
    </xf>
    <xf numFmtId="0" fontId="43" fillId="24" borderId="0" xfId="0" applyFont="1" applyFill="1"/>
    <xf numFmtId="0" fontId="31" fillId="24" borderId="34" xfId="0" applyFont="1" applyFill="1" applyBorder="1"/>
    <xf numFmtId="0" fontId="37" fillId="24" borderId="34" xfId="0" applyFont="1" applyFill="1" applyBorder="1" applyAlignment="1">
      <alignment horizontal="center" vertical="center" wrapText="1"/>
    </xf>
    <xf numFmtId="0" fontId="31" fillId="24" borderId="34" xfId="0" applyFont="1" applyFill="1" applyBorder="1" applyAlignment="1">
      <alignment wrapText="1"/>
    </xf>
    <xf numFmtId="0" fontId="37" fillId="24" borderId="34" xfId="0" applyFont="1" applyFill="1" applyBorder="1" applyAlignment="1">
      <alignment horizontal="center" vertical="center"/>
    </xf>
    <xf numFmtId="0" fontId="31" fillId="24" borderId="34" xfId="0" applyFont="1" applyFill="1" applyBorder="1" applyAlignment="1"/>
    <xf numFmtId="164" fontId="37" fillId="24" borderId="34" xfId="0" applyNumberFormat="1" applyFont="1" applyFill="1" applyBorder="1" applyAlignment="1">
      <alignment horizontal="center" vertical="center"/>
    </xf>
    <xf numFmtId="2" fontId="55" fillId="0" borderId="0" xfId="0" applyNumberFormat="1" applyFont="1"/>
    <xf numFmtId="1" fontId="55" fillId="0" borderId="0" xfId="0" applyNumberFormat="1" applyFont="1"/>
    <xf numFmtId="0" fontId="25" fillId="24" borderId="10" xfId="44" applyFont="1" applyFill="1" applyAlignment="1">
      <alignment vertical="center"/>
    </xf>
    <xf numFmtId="0" fontId="49" fillId="0" borderId="10" xfId="44" applyFont="1"/>
    <xf numFmtId="0" fontId="43" fillId="0" borderId="10" xfId="44" applyFont="1"/>
    <xf numFmtId="0" fontId="31" fillId="24" borderId="10" xfId="44" applyFont="1" applyFill="1" applyAlignment="1">
      <alignment horizontal="left" indent="4"/>
    </xf>
    <xf numFmtId="0" fontId="31" fillId="24" borderId="10" xfId="44" applyFont="1" applyFill="1" applyAlignment="1">
      <alignment horizontal="left" indent="8"/>
    </xf>
    <xf numFmtId="0" fontId="31" fillId="24" borderId="10" xfId="44" applyFont="1" applyFill="1" applyAlignment="1">
      <alignment horizontal="left" indent="5"/>
    </xf>
    <xf numFmtId="0" fontId="35" fillId="24" borderId="10" xfId="44" applyFont="1" applyFill="1"/>
    <xf numFmtId="0" fontId="24" fillId="24" borderId="10" xfId="48" applyFill="1"/>
    <xf numFmtId="0" fontId="42" fillId="24" borderId="10" xfId="48" applyFont="1" applyFill="1" applyAlignment="1">
      <alignment horizontal="left" indent="2"/>
    </xf>
    <xf numFmtId="0" fontId="27" fillId="0" borderId="10" xfId="44" applyFont="1"/>
    <xf numFmtId="0" fontId="43" fillId="24" borderId="20" xfId="44" applyFont="1" applyFill="1" applyBorder="1" applyAlignment="1">
      <alignment vertical="center"/>
    </xf>
    <xf numFmtId="0" fontId="37" fillId="24" borderId="20" xfId="44" applyFont="1" applyFill="1" applyBorder="1" applyAlignment="1">
      <alignment vertical="center"/>
    </xf>
    <xf numFmtId="0" fontId="31" fillId="24" borderId="20" xfId="44" applyFont="1" applyFill="1" applyBorder="1" applyAlignment="1">
      <alignment vertical="center" wrapText="1"/>
    </xf>
    <xf numFmtId="17" fontId="31" fillId="24" borderId="20" xfId="44" applyNumberFormat="1" applyFont="1" applyFill="1" applyBorder="1" applyAlignment="1">
      <alignment vertical="center"/>
    </xf>
    <xf numFmtId="0" fontId="44" fillId="0" borderId="10" xfId="48" applyFont="1" applyAlignment="1"/>
    <xf numFmtId="0" fontId="54" fillId="0" borderId="10" xfId="48" applyFont="1" applyAlignment="1">
      <alignment wrapText="1"/>
    </xf>
    <xf numFmtId="0" fontId="47" fillId="0" borderId="10" xfId="48" applyFont="1" applyAlignment="1">
      <alignment wrapText="1"/>
    </xf>
    <xf numFmtId="0" fontId="44" fillId="24" borderId="10" xfId="48" applyFont="1" applyFill="1" applyAlignment="1"/>
    <xf numFmtId="0" fontId="54" fillId="24" borderId="10" xfId="48" applyFont="1" applyFill="1" applyAlignment="1"/>
    <xf numFmtId="0" fontId="44" fillId="24" borderId="10" xfId="44" applyFont="1" applyFill="1"/>
    <xf numFmtId="0" fontId="47" fillId="24" borderId="10" xfId="48" applyFont="1" applyFill="1" applyAlignment="1"/>
    <xf numFmtId="0" fontId="35" fillId="24" borderId="10" xfId="48" applyFont="1" applyFill="1" applyAlignment="1"/>
    <xf numFmtId="0" fontId="24" fillId="24" borderId="10" xfId="45" applyFill="1" applyBorder="1" applyAlignment="1"/>
    <xf numFmtId="0" fontId="24" fillId="24" borderId="10" xfId="45" applyFill="1" applyBorder="1"/>
    <xf numFmtId="164" fontId="23" fillId="0" borderId="10" xfId="44" applyNumberFormat="1"/>
    <xf numFmtId="0" fontId="31" fillId="25" borderId="0" xfId="0" applyFont="1" applyFill="1" applyBorder="1"/>
    <xf numFmtId="0" fontId="53" fillId="24" borderId="10" xfId="48" applyFont="1" applyFill="1" applyAlignment="1">
      <alignment horizontal="left" indent="2"/>
    </xf>
    <xf numFmtId="0" fontId="59" fillId="24" borderId="10" xfId="44" applyFont="1" applyFill="1"/>
    <xf numFmtId="0" fontId="53" fillId="24" borderId="10" xfId="48" applyFont="1" applyFill="1" applyAlignment="1"/>
    <xf numFmtId="0" fontId="60" fillId="24" borderId="0" xfId="0" applyFont="1" applyFill="1"/>
    <xf numFmtId="0" fontId="37" fillId="24" borderId="10" xfId="44" applyFont="1" applyFill="1"/>
    <xf numFmtId="0" fontId="37" fillId="25" borderId="11" xfId="44" applyFont="1" applyFill="1" applyBorder="1" applyAlignment="1">
      <alignment horizontal="center" vertical="center" wrapText="1"/>
    </xf>
    <xf numFmtId="0" fontId="37" fillId="25" borderId="22" xfId="44" applyFont="1" applyFill="1" applyBorder="1" applyAlignment="1">
      <alignment horizontal="center" vertical="center" wrapText="1"/>
    </xf>
    <xf numFmtId="0" fontId="37" fillId="25" borderId="23" xfId="44" applyFont="1" applyFill="1" applyBorder="1" applyAlignment="1">
      <alignment horizontal="center" vertical="center" wrapText="1"/>
    </xf>
    <xf numFmtId="0" fontId="31" fillId="25" borderId="10" xfId="44" applyFont="1" applyFill="1"/>
    <xf numFmtId="0" fontId="31" fillId="25" borderId="25" xfId="44" applyFont="1" applyFill="1" applyBorder="1" applyAlignment="1">
      <alignment horizontal="left" vertical="center"/>
    </xf>
    <xf numFmtId="0" fontId="31" fillId="25" borderId="24" xfId="44" applyFont="1" applyFill="1" applyBorder="1" applyAlignment="1">
      <alignment horizontal="left" vertical="center" wrapText="1"/>
    </xf>
    <xf numFmtId="0" fontId="31" fillId="25" borderId="26" xfId="44" applyFont="1" applyFill="1" applyBorder="1" applyAlignment="1">
      <alignment horizontal="center" vertical="center"/>
    </xf>
    <xf numFmtId="164" fontId="31" fillId="25" borderId="13" xfId="44" applyNumberFormat="1" applyFont="1" applyFill="1" applyBorder="1" applyAlignment="1">
      <alignment horizontal="center" vertical="center"/>
    </xf>
    <xf numFmtId="0" fontId="31" fillId="25" borderId="13" xfId="44" applyFont="1" applyFill="1" applyBorder="1" applyAlignment="1">
      <alignment horizontal="center" vertical="center"/>
    </xf>
    <xf numFmtId="0" fontId="31" fillId="25" borderId="14" xfId="44" applyFont="1" applyFill="1" applyBorder="1" applyAlignment="1">
      <alignment horizontal="center" vertical="center"/>
    </xf>
    <xf numFmtId="0" fontId="31" fillId="25" borderId="27" xfId="44" applyFont="1" applyFill="1" applyBorder="1" applyAlignment="1">
      <alignment horizontal="left" vertical="center"/>
    </xf>
    <xf numFmtId="0" fontId="31" fillId="25" borderId="19" xfId="44" applyFont="1" applyFill="1" applyBorder="1" applyAlignment="1">
      <alignment horizontal="left" vertical="center" wrapText="1"/>
    </xf>
    <xf numFmtId="0" fontId="31" fillId="25" borderId="15" xfId="44" applyFont="1" applyFill="1" applyBorder="1" applyAlignment="1">
      <alignment horizontal="center" vertical="center"/>
    </xf>
    <xf numFmtId="164" fontId="31" fillId="25" borderId="12" xfId="44" applyNumberFormat="1" applyFont="1" applyFill="1" applyBorder="1" applyAlignment="1">
      <alignment horizontal="center" vertical="center"/>
    </xf>
    <xf numFmtId="164" fontId="31" fillId="25" borderId="16" xfId="44" applyNumberFormat="1" applyFont="1" applyFill="1" applyBorder="1" applyAlignment="1">
      <alignment horizontal="center" vertical="center"/>
    </xf>
    <xf numFmtId="0" fontId="31" fillId="25" borderId="16" xfId="44" applyFont="1" applyFill="1" applyBorder="1" applyAlignment="1">
      <alignment horizontal="center" vertical="center"/>
    </xf>
    <xf numFmtId="0" fontId="31" fillId="25" borderId="21" xfId="44" applyFont="1" applyFill="1" applyBorder="1" applyAlignment="1">
      <alignment horizontal="center" vertical="center"/>
    </xf>
    <xf numFmtId="0" fontId="31" fillId="25" borderId="10" xfId="44" applyFont="1" applyFill="1" applyAlignment="1">
      <alignment horizontal="left" vertical="center"/>
    </xf>
    <xf numFmtId="0" fontId="31" fillId="25" borderId="10" xfId="44" applyFont="1" applyFill="1" applyAlignment="1">
      <alignment horizontal="left" vertical="center" wrapText="1"/>
    </xf>
    <xf numFmtId="0" fontId="31" fillId="25" borderId="10" xfId="44" applyFont="1" applyFill="1" applyAlignment="1">
      <alignment horizontal="center" vertical="center"/>
    </xf>
    <xf numFmtId="164" fontId="31" fillId="25" borderId="10" xfId="44" applyNumberFormat="1" applyFont="1" applyFill="1" applyAlignment="1">
      <alignment horizontal="center" vertical="center"/>
    </xf>
    <xf numFmtId="0" fontId="26" fillId="25" borderId="10" xfId="44" applyFont="1" applyFill="1"/>
    <xf numFmtId="0" fontId="37" fillId="25" borderId="10" xfId="44" applyFont="1" applyFill="1"/>
    <xf numFmtId="0" fontId="37" fillId="25" borderId="18" xfId="44" applyFont="1" applyFill="1" applyBorder="1" applyAlignment="1">
      <alignment horizontal="center" vertical="center" wrapText="1"/>
    </xf>
    <xf numFmtId="0" fontId="37" fillId="25" borderId="18" xfId="44" applyFont="1" applyFill="1" applyBorder="1" applyAlignment="1">
      <alignment horizontal="center" vertical="center"/>
    </xf>
    <xf numFmtId="0" fontId="37" fillId="25" borderId="10" xfId="44" applyFont="1" applyFill="1" applyAlignment="1">
      <alignment wrapText="1"/>
    </xf>
    <xf numFmtId="0" fontId="31" fillId="25" borderId="32" xfId="44" applyFont="1" applyFill="1" applyBorder="1" applyAlignment="1">
      <alignment horizontal="left" vertical="center"/>
    </xf>
    <xf numFmtId="0" fontId="31" fillId="25" borderId="33" xfId="44" applyFont="1" applyFill="1" applyBorder="1" applyAlignment="1">
      <alignment horizontal="left" vertical="center"/>
    </xf>
    <xf numFmtId="0" fontId="31" fillId="25" borderId="30" xfId="44" applyFont="1" applyFill="1" applyBorder="1" applyAlignment="1">
      <alignment horizontal="left" vertical="center"/>
    </xf>
    <xf numFmtId="0" fontId="31" fillId="25" borderId="31" xfId="44" applyFont="1" applyFill="1" applyBorder="1" applyAlignment="1">
      <alignment horizontal="left" vertical="center"/>
    </xf>
    <xf numFmtId="0" fontId="31" fillId="25" borderId="35" xfId="44" applyFont="1" applyFill="1" applyBorder="1" applyAlignment="1">
      <alignment horizontal="left" vertical="center"/>
    </xf>
    <xf numFmtId="0" fontId="31" fillId="25" borderId="28" xfId="44" applyFont="1" applyFill="1" applyBorder="1" applyAlignment="1">
      <alignment horizontal="left" vertical="center"/>
    </xf>
    <xf numFmtId="0" fontId="31" fillId="25" borderId="29" xfId="44" applyFont="1" applyFill="1" applyBorder="1" applyAlignment="1">
      <alignment horizontal="left" vertical="center"/>
    </xf>
    <xf numFmtId="0" fontId="37" fillId="25" borderId="17" xfId="44" applyFont="1" applyFill="1" applyBorder="1" applyAlignment="1">
      <alignment vertical="center"/>
    </xf>
    <xf numFmtId="0" fontId="26" fillId="24" borderId="10" xfId="44" applyFont="1" applyFill="1"/>
    <xf numFmtId="0" fontId="32" fillId="24" borderId="10" xfId="44" applyFont="1" applyFill="1"/>
    <xf numFmtId="0" fontId="33" fillId="24" borderId="10" xfId="44" applyFont="1" applyFill="1" applyAlignment="1">
      <alignment horizontal="center"/>
    </xf>
    <xf numFmtId="0" fontId="31" fillId="24" borderId="34" xfId="44" applyFont="1" applyFill="1" applyBorder="1"/>
    <xf numFmtId="0" fontId="37" fillId="24" borderId="34" xfId="44" applyFont="1" applyFill="1" applyBorder="1" applyAlignment="1">
      <alignment horizontal="center" vertical="center" wrapText="1"/>
    </xf>
    <xf numFmtId="0" fontId="31" fillId="24" borderId="34" xfId="44" applyFont="1" applyFill="1" applyBorder="1" applyAlignment="1">
      <alignment wrapText="1"/>
    </xf>
    <xf numFmtId="0" fontId="37" fillId="24" borderId="34" xfId="44" applyFont="1" applyFill="1" applyBorder="1" applyAlignment="1">
      <alignment horizontal="center" vertical="center"/>
    </xf>
    <xf numFmtId="164" fontId="37" fillId="24" borderId="34" xfId="44" applyNumberFormat="1" applyFont="1" applyFill="1" applyBorder="1" applyAlignment="1">
      <alignment horizontal="center" vertical="center"/>
    </xf>
    <xf numFmtId="0" fontId="29" fillId="24" borderId="10" xfId="44" applyFont="1" applyFill="1"/>
    <xf numFmtId="0" fontId="62" fillId="24" borderId="10" xfId="44" applyFont="1" applyFill="1"/>
    <xf numFmtId="0" fontId="1" fillId="0" borderId="10" xfId="44" applyFont="1"/>
    <xf numFmtId="0" fontId="21" fillId="0" borderId="10" xfId="44" applyFont="1"/>
    <xf numFmtId="2" fontId="21" fillId="0" borderId="10" xfId="44" applyNumberFormat="1" applyFont="1"/>
    <xf numFmtId="2" fontId="55" fillId="0" borderId="10" xfId="44" applyNumberFormat="1" applyFont="1"/>
    <xf numFmtId="1" fontId="55" fillId="0" borderId="10" xfId="44" applyNumberFormat="1" applyFont="1"/>
    <xf numFmtId="0" fontId="0" fillId="0" borderId="10" xfId="44" applyFont="1"/>
    <xf numFmtId="9" fontId="31" fillId="25" borderId="10" xfId="49" applyFont="1" applyFill="1" applyBorder="1"/>
    <xf numFmtId="0" fontId="31" fillId="25" borderId="10" xfId="44" applyFont="1" applyFill="1" applyBorder="1"/>
    <xf numFmtId="1" fontId="66" fillId="0" borderId="10" xfId="44" applyNumberFormat="1" applyFont="1"/>
    <xf numFmtId="164" fontId="66" fillId="0" borderId="10" xfId="44" applyNumberFormat="1" applyFont="1"/>
    <xf numFmtId="0" fontId="31" fillId="24" borderId="0" xfId="0" applyFont="1" applyFill="1" applyAlignment="1">
      <alignment horizontal="left" vertical="top" wrapText="1"/>
    </xf>
    <xf numFmtId="0" fontId="53" fillId="24" borderId="10" xfId="48" applyFont="1" applyFill="1" applyAlignment="1">
      <alignment horizontal="left" indent="2"/>
    </xf>
    <xf numFmtId="0" fontId="53" fillId="24" borderId="10" xfId="48" applyFont="1" applyFill="1" applyAlignment="1">
      <alignment horizontal="left"/>
    </xf>
  </cellXfs>
  <cellStyles count="50">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Explanatory Text 2" xfId="29" xr:uid="{00000000-0005-0000-0000-00001B000000}"/>
    <cellStyle name="Good 2" xfId="30" xr:uid="{00000000-0005-0000-0000-00001C000000}"/>
    <cellStyle name="Heading 1 2" xfId="31" xr:uid="{00000000-0005-0000-0000-00001D000000}"/>
    <cellStyle name="Heading 2 2" xfId="32" xr:uid="{00000000-0005-0000-0000-00001E000000}"/>
    <cellStyle name="Heading 3 2" xfId="33" xr:uid="{00000000-0005-0000-0000-00001F000000}"/>
    <cellStyle name="Heading 4 2" xfId="34" xr:uid="{00000000-0005-0000-0000-000020000000}"/>
    <cellStyle name="Hyperlink" xfId="45" builtinId="8"/>
    <cellStyle name="Hyperlink 2" xfId="47" xr:uid="{6C8BEEDA-2353-4FD1-BABA-EEE1CD8F923A}"/>
    <cellStyle name="Hyperlink 3" xfId="48" xr:uid="{0FC8C6CC-5F25-400E-B8F9-93B63282DBCB}"/>
    <cellStyle name="Input 2" xfId="35" xr:uid="{00000000-0005-0000-0000-000021000000}"/>
    <cellStyle name="Linked Cell 2" xfId="36" xr:uid="{00000000-0005-0000-0000-000022000000}"/>
    <cellStyle name="Neutral 2" xfId="37" xr:uid="{00000000-0005-0000-0000-000023000000}"/>
    <cellStyle name="Normal" xfId="0" builtinId="0"/>
    <cellStyle name="Normal 2" xfId="1" xr:uid="{00000000-0005-0000-0000-000025000000}"/>
    <cellStyle name="Normal 3" xfId="44" xr:uid="{3437A9CF-9E70-4BED-8FC2-F5086961FC95}"/>
    <cellStyle name="Normal 5" xfId="46" xr:uid="{CAB2CA10-D0BB-4D20-B08D-DE118F8A9E40}"/>
    <cellStyle name="Note 2" xfId="38" xr:uid="{00000000-0005-0000-0000-000027000000}"/>
    <cellStyle name="Output 2" xfId="39" xr:uid="{00000000-0005-0000-0000-000028000000}"/>
    <cellStyle name="Percent" xfId="49" builtinId="5"/>
    <cellStyle name="Percent 2" xfId="40" xr:uid="{00000000-0005-0000-0000-000029000000}"/>
    <cellStyle name="Title 2" xfId="41" xr:uid="{00000000-0005-0000-0000-00002A000000}"/>
    <cellStyle name="Total 2" xfId="42" xr:uid="{00000000-0005-0000-0000-00002B000000}"/>
    <cellStyle name="Warning Text 2" xfId="43" xr:uid="{00000000-0005-0000-0000-00002C000000}"/>
  </cellStyles>
  <dxfs count="1">
    <dxf>
      <font>
        <color rgb="FF9C0006"/>
      </font>
      <fill>
        <patternFill>
          <bgColor rgb="FFFFC7CE"/>
        </patternFill>
      </fill>
    </dxf>
  </dxfs>
  <tableStyles count="0" defaultTableStyle="TableStyleMedium2" defaultPivotStyle="PivotStyleLight16"/>
  <colors>
    <mruColors>
      <color rgb="FF98002E"/>
      <color rgb="FF33CCCC"/>
      <color rgb="FF008080"/>
      <color rgb="FF9BDEFF"/>
      <color rgb="FF66CCFF"/>
      <color rgb="FFCC99FF"/>
      <color rgb="FF9966FF"/>
      <color rgb="FF00AB8E"/>
      <color rgb="FF0000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'Bowel raw data'!$P$5</c:f>
          <c:strCache>
            <c:ptCount val="1"/>
            <c:pt idx="0">
              <c:v>Risk-adjusted 30 day post-SACT mortality percentage, bowel patients aged 18+ and treated in 2020, England</c:v>
            </c:pt>
          </c:strCache>
        </c:strRef>
      </c:tx>
      <c:overlay val="0"/>
    </c:title>
    <c:autoTitleDeleted val="0"/>
    <c:plotArea>
      <c:layout/>
      <c:scatterChart>
        <c:scatterStyle val="lineMarker"/>
        <c:varyColors val="0"/>
        <c:ser>
          <c:idx val="0"/>
          <c:order val="0"/>
          <c:tx>
            <c:v>Data</c:v>
          </c:tx>
          <c:spPr>
            <a:ln w="28575">
              <a:noFill/>
            </a:ln>
          </c:spPr>
          <c:xVal>
            <c:numRef>
              <c:f>'Bowel raw data'!$C$2:$C$129</c:f>
              <c:numCache>
                <c:formatCode>0</c:formatCode>
                <c:ptCount val="128"/>
                <c:pt idx="0">
                  <c:v>0</c:v>
                </c:pt>
                <c:pt idx="1">
                  <c:v>1</c:v>
                </c:pt>
                <c:pt idx="2">
                  <c:v>1</c:v>
                </c:pt>
                <c:pt idx="3">
                  <c:v>1</c:v>
                </c:pt>
                <c:pt idx="4">
                  <c:v>1</c:v>
                </c:pt>
                <c:pt idx="5">
                  <c:v>1</c:v>
                </c:pt>
                <c:pt idx="6">
                  <c:v>4</c:v>
                </c:pt>
                <c:pt idx="7">
                  <c:v>11</c:v>
                </c:pt>
                <c:pt idx="8">
                  <c:v>15</c:v>
                </c:pt>
                <c:pt idx="9">
                  <c:v>18</c:v>
                </c:pt>
                <c:pt idx="10">
                  <c:v>26</c:v>
                </c:pt>
                <c:pt idx="11">
                  <c:v>55</c:v>
                </c:pt>
                <c:pt idx="12">
                  <c:v>57</c:v>
                </c:pt>
                <c:pt idx="13">
                  <c:v>59</c:v>
                </c:pt>
                <c:pt idx="14">
                  <c:v>67</c:v>
                </c:pt>
                <c:pt idx="15">
                  <c:v>69</c:v>
                </c:pt>
                <c:pt idx="16">
                  <c:v>71</c:v>
                </c:pt>
                <c:pt idx="17">
                  <c:v>75</c:v>
                </c:pt>
                <c:pt idx="18">
                  <c:v>77</c:v>
                </c:pt>
                <c:pt idx="19">
                  <c:v>80</c:v>
                </c:pt>
                <c:pt idx="20">
                  <c:v>80</c:v>
                </c:pt>
                <c:pt idx="21">
                  <c:v>87</c:v>
                </c:pt>
                <c:pt idx="22">
                  <c:v>90</c:v>
                </c:pt>
                <c:pt idx="23">
                  <c:v>96</c:v>
                </c:pt>
                <c:pt idx="24">
                  <c:v>101</c:v>
                </c:pt>
                <c:pt idx="25">
                  <c:v>102</c:v>
                </c:pt>
                <c:pt idx="26">
                  <c:v>103</c:v>
                </c:pt>
                <c:pt idx="27">
                  <c:v>107</c:v>
                </c:pt>
                <c:pt idx="28">
                  <c:v>110</c:v>
                </c:pt>
                <c:pt idx="29">
                  <c:v>113</c:v>
                </c:pt>
                <c:pt idx="30">
                  <c:v>118</c:v>
                </c:pt>
                <c:pt idx="31">
                  <c:v>121</c:v>
                </c:pt>
                <c:pt idx="32">
                  <c:v>124</c:v>
                </c:pt>
                <c:pt idx="33">
                  <c:v>127</c:v>
                </c:pt>
                <c:pt idx="34">
                  <c:v>127</c:v>
                </c:pt>
                <c:pt idx="35">
                  <c:v>128</c:v>
                </c:pt>
                <c:pt idx="36">
                  <c:v>128</c:v>
                </c:pt>
                <c:pt idx="37">
                  <c:v>130</c:v>
                </c:pt>
                <c:pt idx="38">
                  <c:v>134</c:v>
                </c:pt>
                <c:pt idx="39">
                  <c:v>137</c:v>
                </c:pt>
                <c:pt idx="40">
                  <c:v>141</c:v>
                </c:pt>
                <c:pt idx="41">
                  <c:v>143</c:v>
                </c:pt>
                <c:pt idx="42">
                  <c:v>147</c:v>
                </c:pt>
                <c:pt idx="43">
                  <c:v>152</c:v>
                </c:pt>
                <c:pt idx="44">
                  <c:v>153</c:v>
                </c:pt>
                <c:pt idx="45">
                  <c:v>158</c:v>
                </c:pt>
                <c:pt idx="46">
                  <c:v>159</c:v>
                </c:pt>
                <c:pt idx="47">
                  <c:v>165</c:v>
                </c:pt>
                <c:pt idx="48">
                  <c:v>168</c:v>
                </c:pt>
                <c:pt idx="49">
                  <c:v>170</c:v>
                </c:pt>
                <c:pt idx="50">
                  <c:v>172</c:v>
                </c:pt>
                <c:pt idx="51">
                  <c:v>175</c:v>
                </c:pt>
                <c:pt idx="52">
                  <c:v>178</c:v>
                </c:pt>
                <c:pt idx="53">
                  <c:v>178</c:v>
                </c:pt>
                <c:pt idx="54">
                  <c:v>178</c:v>
                </c:pt>
                <c:pt idx="55">
                  <c:v>183</c:v>
                </c:pt>
                <c:pt idx="56">
                  <c:v>183</c:v>
                </c:pt>
                <c:pt idx="57">
                  <c:v>186</c:v>
                </c:pt>
                <c:pt idx="58">
                  <c:v>189</c:v>
                </c:pt>
                <c:pt idx="59">
                  <c:v>189</c:v>
                </c:pt>
                <c:pt idx="60">
                  <c:v>196</c:v>
                </c:pt>
                <c:pt idx="61">
                  <c:v>197</c:v>
                </c:pt>
                <c:pt idx="62">
                  <c:v>202</c:v>
                </c:pt>
                <c:pt idx="63">
                  <c:v>205</c:v>
                </c:pt>
                <c:pt idx="64">
                  <c:v>207</c:v>
                </c:pt>
                <c:pt idx="65">
                  <c:v>208</c:v>
                </c:pt>
                <c:pt idx="66">
                  <c:v>211</c:v>
                </c:pt>
                <c:pt idx="67">
                  <c:v>216</c:v>
                </c:pt>
                <c:pt idx="68">
                  <c:v>221</c:v>
                </c:pt>
                <c:pt idx="69">
                  <c:v>222</c:v>
                </c:pt>
                <c:pt idx="70">
                  <c:v>226</c:v>
                </c:pt>
                <c:pt idx="71">
                  <c:v>226</c:v>
                </c:pt>
                <c:pt idx="72">
                  <c:v>232</c:v>
                </c:pt>
                <c:pt idx="73">
                  <c:v>234</c:v>
                </c:pt>
                <c:pt idx="74">
                  <c:v>239</c:v>
                </c:pt>
                <c:pt idx="75">
                  <c:v>241</c:v>
                </c:pt>
                <c:pt idx="76">
                  <c:v>265</c:v>
                </c:pt>
                <c:pt idx="77">
                  <c:v>266</c:v>
                </c:pt>
                <c:pt idx="78">
                  <c:v>269</c:v>
                </c:pt>
                <c:pt idx="79">
                  <c:v>280</c:v>
                </c:pt>
                <c:pt idx="80">
                  <c:v>280</c:v>
                </c:pt>
                <c:pt idx="81">
                  <c:v>285</c:v>
                </c:pt>
                <c:pt idx="82">
                  <c:v>305</c:v>
                </c:pt>
                <c:pt idx="83">
                  <c:v>320</c:v>
                </c:pt>
                <c:pt idx="84">
                  <c:v>341</c:v>
                </c:pt>
                <c:pt idx="85">
                  <c:v>341</c:v>
                </c:pt>
                <c:pt idx="86">
                  <c:v>351</c:v>
                </c:pt>
                <c:pt idx="87">
                  <c:v>352</c:v>
                </c:pt>
                <c:pt idx="88">
                  <c:v>361</c:v>
                </c:pt>
                <c:pt idx="89">
                  <c:v>382</c:v>
                </c:pt>
                <c:pt idx="90">
                  <c:v>394</c:v>
                </c:pt>
                <c:pt idx="91">
                  <c:v>465</c:v>
                </c:pt>
                <c:pt idx="92">
                  <c:v>470</c:v>
                </c:pt>
                <c:pt idx="93">
                  <c:v>481</c:v>
                </c:pt>
                <c:pt idx="94">
                  <c:v>512</c:v>
                </c:pt>
                <c:pt idx="95">
                  <c:v>517</c:v>
                </c:pt>
                <c:pt idx="96">
                  <c:v>601</c:v>
                </c:pt>
                <c:pt idx="97">
                  <c:v>721</c:v>
                </c:pt>
                <c:pt idx="98">
                  <c:v>735</c:v>
                </c:pt>
                <c:pt idx="99">
                  <c:v>841</c:v>
                </c:pt>
                <c:pt idx="100">
                  <c:v>961</c:v>
                </c:pt>
                <c:pt idx="101">
                  <c:v>1081</c:v>
                </c:pt>
                <c:pt idx="102">
                  <c:v>1152</c:v>
                </c:pt>
                <c:pt idx="103">
                  <c:v>1186</c:v>
                </c:pt>
                <c:pt idx="104">
                  <c:v>1201</c:v>
                </c:pt>
                <c:pt idx="105">
                  <c:v>1220</c:v>
                </c:pt>
                <c:pt idx="106">
                  <c:v>1254</c:v>
                </c:pt>
                <c:pt idx="107">
                  <c:v>1288</c:v>
                </c:pt>
                <c:pt idx="108">
                  <c:v>1322</c:v>
                </c:pt>
                <c:pt idx="109">
                  <c:v>1356</c:v>
                </c:pt>
                <c:pt idx="110">
                  <c:v>1389</c:v>
                </c:pt>
                <c:pt idx="111">
                  <c:v>1423</c:v>
                </c:pt>
                <c:pt idx="112">
                  <c:v>1457</c:v>
                </c:pt>
                <c:pt idx="113">
                  <c:v>1491</c:v>
                </c:pt>
                <c:pt idx="114">
                  <c:v>1525</c:v>
                </c:pt>
                <c:pt idx="115">
                  <c:v>1559</c:v>
                </c:pt>
                <c:pt idx="116">
                  <c:v>1593</c:v>
                </c:pt>
                <c:pt idx="117">
                  <c:v>1627</c:v>
                </c:pt>
                <c:pt idx="118">
                  <c:v>1661</c:v>
                </c:pt>
                <c:pt idx="119">
                  <c:v>1695</c:v>
                </c:pt>
                <c:pt idx="120">
                  <c:v>1729</c:v>
                </c:pt>
                <c:pt idx="121">
                  <c:v>1763</c:v>
                </c:pt>
                <c:pt idx="122">
                  <c:v>1796</c:v>
                </c:pt>
                <c:pt idx="123">
                  <c:v>1830</c:v>
                </c:pt>
                <c:pt idx="124">
                  <c:v>1864</c:v>
                </c:pt>
                <c:pt idx="125">
                  <c:v>1898</c:v>
                </c:pt>
                <c:pt idx="126">
                  <c:v>1932</c:v>
                </c:pt>
                <c:pt idx="127">
                  <c:v>1966</c:v>
                </c:pt>
              </c:numCache>
            </c:numRef>
          </c:xVal>
          <c:yVal>
            <c:numRef>
              <c:f>'Bowel raw data'!$D$2:$D$129</c:f>
              <c:numCache>
                <c:formatCode>0</c:formatCode>
                <c:ptCount val="128"/>
                <c:pt idx="2">
                  <c:v>0</c:v>
                </c:pt>
                <c:pt idx="3">
                  <c:v>0</c:v>
                </c:pt>
                <c:pt idx="4">
                  <c:v>0</c:v>
                </c:pt>
                <c:pt idx="5">
                  <c:v>0</c:v>
                </c:pt>
                <c:pt idx="6">
                  <c:v>0</c:v>
                </c:pt>
                <c:pt idx="7">
                  <c:v>7.2647724151611328</c:v>
                </c:pt>
                <c:pt idx="8">
                  <c:v>8.2650880813598633</c:v>
                </c:pt>
                <c:pt idx="9">
                  <c:v>0</c:v>
                </c:pt>
                <c:pt idx="10">
                  <c:v>3.7205562591552734</c:v>
                </c:pt>
                <c:pt idx="11">
                  <c:v>5.6652622222900391</c:v>
                </c:pt>
                <c:pt idx="12">
                  <c:v>2.3897268772125244</c:v>
                </c:pt>
                <c:pt idx="13">
                  <c:v>10.41502857208252</c:v>
                </c:pt>
                <c:pt idx="14">
                  <c:v>1.5184187889099121</c:v>
                </c:pt>
                <c:pt idx="15">
                  <c:v>4.7367348670959473</c:v>
                </c:pt>
                <c:pt idx="16">
                  <c:v>10.026832580566406</c:v>
                </c:pt>
                <c:pt idx="17">
                  <c:v>0</c:v>
                </c:pt>
                <c:pt idx="18">
                  <c:v>3.4577879905700684</c:v>
                </c:pt>
                <c:pt idx="19">
                  <c:v>8.185755729675293</c:v>
                </c:pt>
                <c:pt idx="20">
                  <c:v>1.3388630151748657</c:v>
                </c:pt>
                <c:pt idx="21">
                  <c:v>2.7390782833099365</c:v>
                </c:pt>
                <c:pt idx="22">
                  <c:v>5.5576071739196777</c:v>
                </c:pt>
                <c:pt idx="23">
                  <c:v>3.0579612255096436</c:v>
                </c:pt>
                <c:pt idx="24">
                  <c:v>2.3018643856048584</c:v>
                </c:pt>
                <c:pt idx="25">
                  <c:v>3.1514608860015869</c:v>
                </c:pt>
                <c:pt idx="26">
                  <c:v>4.7691144943237305</c:v>
                </c:pt>
                <c:pt idx="27">
                  <c:v>1.5978860855102539</c:v>
                </c:pt>
                <c:pt idx="28">
                  <c:v>4.9737963676452637</c:v>
                </c:pt>
                <c:pt idx="29">
                  <c:v>0.69613510370254517</c:v>
                </c:pt>
                <c:pt idx="30">
                  <c:v>9.5368118286132813</c:v>
                </c:pt>
                <c:pt idx="32">
                  <c:v>5.1271591186523438</c:v>
                </c:pt>
                <c:pt idx="33">
                  <c:v>4.7427144050598145</c:v>
                </c:pt>
                <c:pt idx="34">
                  <c:v>2.8277685642242432</c:v>
                </c:pt>
                <c:pt idx="35">
                  <c:v>4.7888145446777344</c:v>
                </c:pt>
                <c:pt idx="36">
                  <c:v>1.5440104007720947</c:v>
                </c:pt>
                <c:pt idx="37">
                  <c:v>1.8705554008483887</c:v>
                </c:pt>
                <c:pt idx="38">
                  <c:v>5.733670711517334</c:v>
                </c:pt>
                <c:pt idx="39">
                  <c:v>2.0188696384429932</c:v>
                </c:pt>
                <c:pt idx="40">
                  <c:v>2.3030393123626709</c:v>
                </c:pt>
                <c:pt idx="41">
                  <c:v>2.5700962543487549</c:v>
                </c:pt>
                <c:pt idx="42">
                  <c:v>3.5590982437133789</c:v>
                </c:pt>
                <c:pt idx="43">
                  <c:v>2.4915587902069092</c:v>
                </c:pt>
                <c:pt idx="44">
                  <c:v>6.4726653099060059</c:v>
                </c:pt>
                <c:pt idx="45">
                  <c:v>6.0650753974914551</c:v>
                </c:pt>
                <c:pt idx="46">
                  <c:v>3.8976359367370605</c:v>
                </c:pt>
                <c:pt idx="47">
                  <c:v>3.9251308441162109</c:v>
                </c:pt>
                <c:pt idx="48">
                  <c:v>1.9818729162216187</c:v>
                </c:pt>
                <c:pt idx="49">
                  <c:v>3.2916491031646729</c:v>
                </c:pt>
                <c:pt idx="50">
                  <c:v>1.2755467891693115</c:v>
                </c:pt>
                <c:pt idx="51">
                  <c:v>3.7815423011779785</c:v>
                </c:pt>
                <c:pt idx="52">
                  <c:v>3.9061610698699951</c:v>
                </c:pt>
                <c:pt idx="53">
                  <c:v>7.8706159591674805</c:v>
                </c:pt>
                <c:pt idx="54">
                  <c:v>0</c:v>
                </c:pt>
                <c:pt idx="55">
                  <c:v>4.3247933387756348</c:v>
                </c:pt>
                <c:pt idx="56">
                  <c:v>2.1894514560699463</c:v>
                </c:pt>
                <c:pt idx="57">
                  <c:v>3.1649978160858154</c:v>
                </c:pt>
                <c:pt idx="58">
                  <c:v>3.7747819423675537</c:v>
                </c:pt>
                <c:pt idx="59">
                  <c:v>4.0315613746643066</c:v>
                </c:pt>
                <c:pt idx="60">
                  <c:v>6.7299151420593262</c:v>
                </c:pt>
                <c:pt idx="61">
                  <c:v>6.4494824409484863</c:v>
                </c:pt>
                <c:pt idx="62">
                  <c:v>2.3899407386779785</c:v>
                </c:pt>
                <c:pt idx="63">
                  <c:v>3.7493798732757568</c:v>
                </c:pt>
                <c:pt idx="64">
                  <c:v>2.6964173316955566</c:v>
                </c:pt>
                <c:pt idx="65">
                  <c:v>3.9356627464294434</c:v>
                </c:pt>
                <c:pt idx="66">
                  <c:v>2.8002650737762451</c:v>
                </c:pt>
                <c:pt idx="67">
                  <c:v>4.2564153671264648</c:v>
                </c:pt>
                <c:pt idx="68">
                  <c:v>4.0325026512145996</c:v>
                </c:pt>
                <c:pt idx="69">
                  <c:v>3.6292464733123779</c:v>
                </c:pt>
                <c:pt idx="70">
                  <c:v>5.6499848365783691</c:v>
                </c:pt>
                <c:pt idx="71">
                  <c:v>0.95302438735961914</c:v>
                </c:pt>
                <c:pt idx="72">
                  <c:v>3.1054859161376953</c:v>
                </c:pt>
                <c:pt idx="73">
                  <c:v>2.4223277568817139</c:v>
                </c:pt>
                <c:pt idx="74">
                  <c:v>0.49843841791152954</c:v>
                </c:pt>
                <c:pt idx="76">
                  <c:v>2.2337567806243896</c:v>
                </c:pt>
                <c:pt idx="77">
                  <c:v>3.2590985298156738</c:v>
                </c:pt>
                <c:pt idx="78">
                  <c:v>5.043912410736084</c:v>
                </c:pt>
                <c:pt idx="79">
                  <c:v>4.9137558937072754</c:v>
                </c:pt>
                <c:pt idx="80">
                  <c:v>3.9889769554138184</c:v>
                </c:pt>
                <c:pt idx="81">
                  <c:v>4.7514748573303223</c:v>
                </c:pt>
                <c:pt idx="82">
                  <c:v>1.9339473247528076</c:v>
                </c:pt>
                <c:pt idx="83">
                  <c:v>6.5059089660644531</c:v>
                </c:pt>
                <c:pt idx="84">
                  <c:v>4.1927790641784668</c:v>
                </c:pt>
                <c:pt idx="85">
                  <c:v>2.5692710876464844</c:v>
                </c:pt>
                <c:pt idx="86">
                  <c:v>3.7668380737304688</c:v>
                </c:pt>
                <c:pt idx="87">
                  <c:v>2.4633796215057373</c:v>
                </c:pt>
                <c:pt idx="89">
                  <c:v>2.5055074691772461</c:v>
                </c:pt>
                <c:pt idx="90">
                  <c:v>3.349931001663208</c:v>
                </c:pt>
                <c:pt idx="91">
                  <c:v>2.7279746532440186</c:v>
                </c:pt>
                <c:pt idx="92">
                  <c:v>4.5776205062866211</c:v>
                </c:pt>
                <c:pt idx="94">
                  <c:v>4.1927824020385742</c:v>
                </c:pt>
                <c:pt idx="95">
                  <c:v>3.3435125350952148</c:v>
                </c:pt>
                <c:pt idx="98">
                  <c:v>2.6062252521514893</c:v>
                </c:pt>
                <c:pt idx="102">
                  <c:v>3.2016637325286865</c:v>
                </c:pt>
              </c:numCache>
            </c:numRef>
          </c:yVal>
          <c:smooth val="0"/>
          <c:extLst>
            <c:ext xmlns:c16="http://schemas.microsoft.com/office/drawing/2014/chart" uri="{C3380CC4-5D6E-409C-BE32-E72D297353CC}">
              <c16:uniqueId val="{00000000-5089-4DD7-872F-FB89F4FFB3EA}"/>
            </c:ext>
          </c:extLst>
        </c:ser>
        <c:ser>
          <c:idx val="1"/>
          <c:order val="1"/>
          <c:tx>
            <c:v>Average</c:v>
          </c:tx>
          <c:spPr>
            <a:ln w="28575">
              <a:solidFill>
                <a:srgbClr val="FF0000"/>
              </a:solidFill>
            </a:ln>
          </c:spPr>
          <c:marker>
            <c:symbol val="none"/>
          </c:marker>
          <c:dPt>
            <c:idx val="0"/>
            <c:bubble3D val="0"/>
            <c:extLst>
              <c:ext xmlns:c16="http://schemas.microsoft.com/office/drawing/2014/chart" uri="{C3380CC4-5D6E-409C-BE32-E72D297353CC}">
                <c16:uniqueId val="{00000001-5089-4DD7-872F-FB89F4FFB3EA}"/>
              </c:ext>
            </c:extLst>
          </c:dPt>
          <c:xVal>
            <c:numRef>
              <c:f>'Bowel raw data'!$P$10:$Q$10</c:f>
              <c:numCache>
                <c:formatCode>0</c:formatCode>
                <c:ptCount val="2"/>
                <c:pt idx="0">
                  <c:v>0</c:v>
                </c:pt>
                <c:pt idx="1">
                  <c:v>1966</c:v>
                </c:pt>
              </c:numCache>
            </c:numRef>
          </c:xVal>
          <c:yVal>
            <c:numRef>
              <c:f>'Bowel raw data'!$P$9:$Q$9</c:f>
              <c:numCache>
                <c:formatCode>0.00</c:formatCode>
                <c:ptCount val="2"/>
                <c:pt idx="0">
                  <c:v>3.5904802874378534</c:v>
                </c:pt>
                <c:pt idx="1">
                  <c:v>3.5904802874378534</c:v>
                </c:pt>
              </c:numCache>
            </c:numRef>
          </c:yVal>
          <c:smooth val="0"/>
          <c:extLst>
            <c:ext xmlns:c16="http://schemas.microsoft.com/office/drawing/2014/chart" uri="{C3380CC4-5D6E-409C-BE32-E72D297353CC}">
              <c16:uniqueId val="{00000002-5089-4DD7-872F-FB89F4FFB3EA}"/>
            </c:ext>
          </c:extLst>
        </c:ser>
        <c:ser>
          <c:idx val="2"/>
          <c:order val="2"/>
          <c:tx>
            <c:v>2SD limits</c:v>
          </c:tx>
          <c:spPr>
            <a:ln w="28575">
              <a:solidFill>
                <a:schemeClr val="tx1"/>
              </a:solidFill>
              <a:prstDash val="sysDot"/>
            </a:ln>
          </c:spPr>
          <c:marker>
            <c:symbol val="none"/>
          </c:marker>
          <c:xVal>
            <c:numRef>
              <c:f>'Bowel raw data'!$C$2:$C$129</c:f>
              <c:numCache>
                <c:formatCode>0</c:formatCode>
                <c:ptCount val="128"/>
                <c:pt idx="0">
                  <c:v>0</c:v>
                </c:pt>
                <c:pt idx="1">
                  <c:v>1</c:v>
                </c:pt>
                <c:pt idx="2">
                  <c:v>1</c:v>
                </c:pt>
                <c:pt idx="3">
                  <c:v>1</c:v>
                </c:pt>
                <c:pt idx="4">
                  <c:v>1</c:v>
                </c:pt>
                <c:pt idx="5">
                  <c:v>1</c:v>
                </c:pt>
                <c:pt idx="6">
                  <c:v>4</c:v>
                </c:pt>
                <c:pt idx="7">
                  <c:v>11</c:v>
                </c:pt>
                <c:pt idx="8">
                  <c:v>15</c:v>
                </c:pt>
                <c:pt idx="9">
                  <c:v>18</c:v>
                </c:pt>
                <c:pt idx="10">
                  <c:v>26</c:v>
                </c:pt>
                <c:pt idx="11">
                  <c:v>55</c:v>
                </c:pt>
                <c:pt idx="12">
                  <c:v>57</c:v>
                </c:pt>
                <c:pt idx="13">
                  <c:v>59</c:v>
                </c:pt>
                <c:pt idx="14">
                  <c:v>67</c:v>
                </c:pt>
                <c:pt idx="15">
                  <c:v>69</c:v>
                </c:pt>
                <c:pt idx="16">
                  <c:v>71</c:v>
                </c:pt>
                <c:pt idx="17">
                  <c:v>75</c:v>
                </c:pt>
                <c:pt idx="18">
                  <c:v>77</c:v>
                </c:pt>
                <c:pt idx="19">
                  <c:v>80</c:v>
                </c:pt>
                <c:pt idx="20">
                  <c:v>80</c:v>
                </c:pt>
                <c:pt idx="21">
                  <c:v>87</c:v>
                </c:pt>
                <c:pt idx="22">
                  <c:v>90</c:v>
                </c:pt>
                <c:pt idx="23">
                  <c:v>96</c:v>
                </c:pt>
                <c:pt idx="24">
                  <c:v>101</c:v>
                </c:pt>
                <c:pt idx="25">
                  <c:v>102</c:v>
                </c:pt>
                <c:pt idx="26">
                  <c:v>103</c:v>
                </c:pt>
                <c:pt idx="27">
                  <c:v>107</c:v>
                </c:pt>
                <c:pt idx="28">
                  <c:v>110</c:v>
                </c:pt>
                <c:pt idx="29">
                  <c:v>113</c:v>
                </c:pt>
                <c:pt idx="30">
                  <c:v>118</c:v>
                </c:pt>
                <c:pt idx="31">
                  <c:v>121</c:v>
                </c:pt>
                <c:pt idx="32">
                  <c:v>124</c:v>
                </c:pt>
                <c:pt idx="33">
                  <c:v>127</c:v>
                </c:pt>
                <c:pt idx="34">
                  <c:v>127</c:v>
                </c:pt>
                <c:pt idx="35">
                  <c:v>128</c:v>
                </c:pt>
                <c:pt idx="36">
                  <c:v>128</c:v>
                </c:pt>
                <c:pt idx="37">
                  <c:v>130</c:v>
                </c:pt>
                <c:pt idx="38">
                  <c:v>134</c:v>
                </c:pt>
                <c:pt idx="39">
                  <c:v>137</c:v>
                </c:pt>
                <c:pt idx="40">
                  <c:v>141</c:v>
                </c:pt>
                <c:pt idx="41">
                  <c:v>143</c:v>
                </c:pt>
                <c:pt idx="42">
                  <c:v>147</c:v>
                </c:pt>
                <c:pt idx="43">
                  <c:v>152</c:v>
                </c:pt>
                <c:pt idx="44">
                  <c:v>153</c:v>
                </c:pt>
                <c:pt idx="45">
                  <c:v>158</c:v>
                </c:pt>
                <c:pt idx="46">
                  <c:v>159</c:v>
                </c:pt>
                <c:pt idx="47">
                  <c:v>165</c:v>
                </c:pt>
                <c:pt idx="48">
                  <c:v>168</c:v>
                </c:pt>
                <c:pt idx="49">
                  <c:v>170</c:v>
                </c:pt>
                <c:pt idx="50">
                  <c:v>172</c:v>
                </c:pt>
                <c:pt idx="51">
                  <c:v>175</c:v>
                </c:pt>
                <c:pt idx="52">
                  <c:v>178</c:v>
                </c:pt>
                <c:pt idx="53">
                  <c:v>178</c:v>
                </c:pt>
                <c:pt idx="54">
                  <c:v>178</c:v>
                </c:pt>
                <c:pt idx="55">
                  <c:v>183</c:v>
                </c:pt>
                <c:pt idx="56">
                  <c:v>183</c:v>
                </c:pt>
                <c:pt idx="57">
                  <c:v>186</c:v>
                </c:pt>
                <c:pt idx="58">
                  <c:v>189</c:v>
                </c:pt>
                <c:pt idx="59">
                  <c:v>189</c:v>
                </c:pt>
                <c:pt idx="60">
                  <c:v>196</c:v>
                </c:pt>
                <c:pt idx="61">
                  <c:v>197</c:v>
                </c:pt>
                <c:pt idx="62">
                  <c:v>202</c:v>
                </c:pt>
                <c:pt idx="63">
                  <c:v>205</c:v>
                </c:pt>
                <c:pt idx="64">
                  <c:v>207</c:v>
                </c:pt>
                <c:pt idx="65">
                  <c:v>208</c:v>
                </c:pt>
                <c:pt idx="66">
                  <c:v>211</c:v>
                </c:pt>
                <c:pt idx="67">
                  <c:v>216</c:v>
                </c:pt>
                <c:pt idx="68">
                  <c:v>221</c:v>
                </c:pt>
                <c:pt idx="69">
                  <c:v>222</c:v>
                </c:pt>
                <c:pt idx="70">
                  <c:v>226</c:v>
                </c:pt>
                <c:pt idx="71">
                  <c:v>226</c:v>
                </c:pt>
                <c:pt idx="72">
                  <c:v>232</c:v>
                </c:pt>
                <c:pt idx="73">
                  <c:v>234</c:v>
                </c:pt>
                <c:pt idx="74">
                  <c:v>239</c:v>
                </c:pt>
                <c:pt idx="75">
                  <c:v>241</c:v>
                </c:pt>
                <c:pt idx="76">
                  <c:v>265</c:v>
                </c:pt>
                <c:pt idx="77">
                  <c:v>266</c:v>
                </c:pt>
                <c:pt idx="78">
                  <c:v>269</c:v>
                </c:pt>
                <c:pt idx="79">
                  <c:v>280</c:v>
                </c:pt>
                <c:pt idx="80">
                  <c:v>280</c:v>
                </c:pt>
                <c:pt idx="81">
                  <c:v>285</c:v>
                </c:pt>
                <c:pt idx="82">
                  <c:v>305</c:v>
                </c:pt>
                <c:pt idx="83">
                  <c:v>320</c:v>
                </c:pt>
                <c:pt idx="84">
                  <c:v>341</c:v>
                </c:pt>
                <c:pt idx="85">
                  <c:v>341</c:v>
                </c:pt>
                <c:pt idx="86">
                  <c:v>351</c:v>
                </c:pt>
                <c:pt idx="87">
                  <c:v>352</c:v>
                </c:pt>
                <c:pt idx="88">
                  <c:v>361</c:v>
                </c:pt>
                <c:pt idx="89">
                  <c:v>382</c:v>
                </c:pt>
                <c:pt idx="90">
                  <c:v>394</c:v>
                </c:pt>
                <c:pt idx="91">
                  <c:v>465</c:v>
                </c:pt>
                <c:pt idx="92">
                  <c:v>470</c:v>
                </c:pt>
                <c:pt idx="93">
                  <c:v>481</c:v>
                </c:pt>
                <c:pt idx="94">
                  <c:v>512</c:v>
                </c:pt>
                <c:pt idx="95">
                  <c:v>517</c:v>
                </c:pt>
                <c:pt idx="96">
                  <c:v>601</c:v>
                </c:pt>
                <c:pt idx="97">
                  <c:v>721</c:v>
                </c:pt>
                <c:pt idx="98">
                  <c:v>735</c:v>
                </c:pt>
                <c:pt idx="99">
                  <c:v>841</c:v>
                </c:pt>
                <c:pt idx="100">
                  <c:v>961</c:v>
                </c:pt>
                <c:pt idx="101">
                  <c:v>1081</c:v>
                </c:pt>
                <c:pt idx="102">
                  <c:v>1152</c:v>
                </c:pt>
                <c:pt idx="103">
                  <c:v>1186</c:v>
                </c:pt>
                <c:pt idx="104">
                  <c:v>1201</c:v>
                </c:pt>
                <c:pt idx="105">
                  <c:v>1220</c:v>
                </c:pt>
                <c:pt idx="106">
                  <c:v>1254</c:v>
                </c:pt>
                <c:pt idx="107">
                  <c:v>1288</c:v>
                </c:pt>
                <c:pt idx="108">
                  <c:v>1322</c:v>
                </c:pt>
                <c:pt idx="109">
                  <c:v>1356</c:v>
                </c:pt>
                <c:pt idx="110">
                  <c:v>1389</c:v>
                </c:pt>
                <c:pt idx="111">
                  <c:v>1423</c:v>
                </c:pt>
                <c:pt idx="112">
                  <c:v>1457</c:v>
                </c:pt>
                <c:pt idx="113">
                  <c:v>1491</c:v>
                </c:pt>
                <c:pt idx="114">
                  <c:v>1525</c:v>
                </c:pt>
                <c:pt idx="115">
                  <c:v>1559</c:v>
                </c:pt>
                <c:pt idx="116">
                  <c:v>1593</c:v>
                </c:pt>
                <c:pt idx="117">
                  <c:v>1627</c:v>
                </c:pt>
                <c:pt idx="118">
                  <c:v>1661</c:v>
                </c:pt>
                <c:pt idx="119">
                  <c:v>1695</c:v>
                </c:pt>
                <c:pt idx="120">
                  <c:v>1729</c:v>
                </c:pt>
                <c:pt idx="121">
                  <c:v>1763</c:v>
                </c:pt>
                <c:pt idx="122">
                  <c:v>1796</c:v>
                </c:pt>
                <c:pt idx="123">
                  <c:v>1830</c:v>
                </c:pt>
                <c:pt idx="124">
                  <c:v>1864</c:v>
                </c:pt>
                <c:pt idx="125">
                  <c:v>1898</c:v>
                </c:pt>
                <c:pt idx="126">
                  <c:v>1932</c:v>
                </c:pt>
                <c:pt idx="127">
                  <c:v>1966</c:v>
                </c:pt>
              </c:numCache>
            </c:numRef>
          </c:xVal>
          <c:yVal>
            <c:numRef>
              <c:f>'Bowel raw data'!$F$2:$F$129</c:f>
              <c:numCache>
                <c:formatCode>0</c:formatCode>
                <c:ptCount val="1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8.6088981479406357E-3</c:v>
                </c:pt>
                <c:pt idx="26">
                  <c:v>1.8182232975959778E-2</c:v>
                </c:pt>
                <c:pt idx="27">
                  <c:v>5.6429322808980942E-2</c:v>
                </c:pt>
                <c:pt idx="28">
                  <c:v>8.5295721888542175E-2</c:v>
                </c:pt>
                <c:pt idx="29">
                  <c:v>0.11455477029085159</c:v>
                </c:pt>
                <c:pt idx="30">
                  <c:v>0.1647559255361557</c:v>
                </c:pt>
                <c:pt idx="31">
                  <c:v>0.19607354700565338</c:v>
                </c:pt>
                <c:pt idx="32">
                  <c:v>0.22854241728782654</c:v>
                </c:pt>
                <c:pt idx="33">
                  <c:v>0.26237481832504272</c:v>
                </c:pt>
                <c:pt idx="34">
                  <c:v>0.26237481832504272</c:v>
                </c:pt>
                <c:pt idx="35">
                  <c:v>0.27399292588233948</c:v>
                </c:pt>
                <c:pt idx="36">
                  <c:v>0.27399292588233948</c:v>
                </c:pt>
                <c:pt idx="37">
                  <c:v>0.29778978228569031</c:v>
                </c:pt>
                <c:pt idx="38">
                  <c:v>0.34786695241928101</c:v>
                </c:pt>
                <c:pt idx="39">
                  <c:v>0.38788026571273804</c:v>
                </c:pt>
                <c:pt idx="40">
                  <c:v>0.44499427080154419</c:v>
                </c:pt>
                <c:pt idx="41">
                  <c:v>0.47534704208374023</c:v>
                </c:pt>
                <c:pt idx="42">
                  <c:v>0.54008162021636963</c:v>
                </c:pt>
                <c:pt idx="43">
                  <c:v>0.629538893699646</c:v>
                </c:pt>
                <c:pt idx="44">
                  <c:v>0.64869743585586548</c:v>
                </c:pt>
                <c:pt idx="45">
                  <c:v>0.67359983921051025</c:v>
                </c:pt>
                <c:pt idx="46">
                  <c:v>0.67824947834014893</c:v>
                </c:pt>
                <c:pt idx="47">
                  <c:v>0.70859169960021973</c:v>
                </c:pt>
                <c:pt idx="48">
                  <c:v>0.7255212664604187</c:v>
                </c:pt>
                <c:pt idx="49">
                  <c:v>0.73753875494003296</c:v>
                </c:pt>
                <c:pt idx="50">
                  <c:v>0.75018399953842163</c:v>
                </c:pt>
                <c:pt idx="51">
                  <c:v>0.77041357755661011</c:v>
                </c:pt>
                <c:pt idx="52">
                  <c:v>0.79227882623672485</c:v>
                </c:pt>
                <c:pt idx="53">
                  <c:v>0.79227882623672485</c:v>
                </c:pt>
                <c:pt idx="54">
                  <c:v>0.79227882623672485</c:v>
                </c:pt>
                <c:pt idx="55">
                  <c:v>0.83275532722473145</c:v>
                </c:pt>
                <c:pt idx="56">
                  <c:v>0.83275532722473145</c:v>
                </c:pt>
                <c:pt idx="57">
                  <c:v>0.85972088575363159</c:v>
                </c:pt>
                <c:pt idx="58">
                  <c:v>0.88890725374221802</c:v>
                </c:pt>
                <c:pt idx="59">
                  <c:v>0.88890725374221802</c:v>
                </c:pt>
                <c:pt idx="60">
                  <c:v>0.96672725677490234</c:v>
                </c:pt>
                <c:pt idx="61">
                  <c:v>0.97906935214996338</c:v>
                </c:pt>
                <c:pt idx="62">
                  <c:v>1.0126370191574097</c:v>
                </c:pt>
                <c:pt idx="63">
                  <c:v>1.021308422088623</c:v>
                </c:pt>
                <c:pt idx="64">
                  <c:v>1.027654767036438</c:v>
                </c:pt>
                <c:pt idx="65">
                  <c:v>1.0310064554214478</c:v>
                </c:pt>
                <c:pt idx="66">
                  <c:v>1.0418126583099365</c:v>
                </c:pt>
                <c:pt idx="67">
                  <c:v>1.0625215768814087</c:v>
                </c:pt>
                <c:pt idx="68">
                  <c:v>1.0869836807250977</c:v>
                </c:pt>
                <c:pt idx="69">
                  <c:v>1.0923681259155273</c:v>
                </c:pt>
                <c:pt idx="70">
                  <c:v>1.1156821250915527</c:v>
                </c:pt>
                <c:pt idx="71">
                  <c:v>1.1156821250915527</c:v>
                </c:pt>
                <c:pt idx="72">
                  <c:v>1.1564788818359375</c:v>
                </c:pt>
                <c:pt idx="73">
                  <c:v>1.1717871427536011</c:v>
                </c:pt>
                <c:pt idx="74">
                  <c:v>1.2142070531845093</c:v>
                </c:pt>
                <c:pt idx="75">
                  <c:v>1.2329587936401367</c:v>
                </c:pt>
                <c:pt idx="76">
                  <c:v>1.3083798885345459</c:v>
                </c:pt>
                <c:pt idx="77">
                  <c:v>1.3129019737243652</c:v>
                </c:pt>
                <c:pt idx="78">
                  <c:v>1.3274339437484741</c:v>
                </c:pt>
                <c:pt idx="79">
                  <c:v>1.3946003913879395</c:v>
                </c:pt>
                <c:pt idx="80">
                  <c:v>1.3946003913879395</c:v>
                </c:pt>
                <c:pt idx="81">
                  <c:v>1.4178422689437866</c:v>
                </c:pt>
                <c:pt idx="82">
                  <c:v>1.466096043586731</c:v>
                </c:pt>
                <c:pt idx="83">
                  <c:v>1.5369735956192017</c:v>
                </c:pt>
                <c:pt idx="84">
                  <c:v>1.5835927724838257</c:v>
                </c:pt>
                <c:pt idx="85">
                  <c:v>1.5835927724838257</c:v>
                </c:pt>
                <c:pt idx="86">
                  <c:v>1.6162219047546387</c:v>
                </c:pt>
                <c:pt idx="87">
                  <c:v>1.620197057723999</c:v>
                </c:pt>
                <c:pt idx="88">
                  <c:v>1.6623632907867432</c:v>
                </c:pt>
                <c:pt idx="89">
                  <c:v>1.695493221282959</c:v>
                </c:pt>
                <c:pt idx="90">
                  <c:v>1.7344603538513184</c:v>
                </c:pt>
                <c:pt idx="91">
                  <c:v>1.8789157867431641</c:v>
                </c:pt>
                <c:pt idx="92">
                  <c:v>1.8940746784210205</c:v>
                </c:pt>
                <c:pt idx="93">
                  <c:v>1.9090121984481812</c:v>
                </c:pt>
                <c:pt idx="94">
                  <c:v>1.9656766653060913</c:v>
                </c:pt>
                <c:pt idx="95">
                  <c:v>1.9689168930053711</c:v>
                </c:pt>
                <c:pt idx="96">
                  <c:v>2.0831894874572754</c:v>
                </c:pt>
                <c:pt idx="97">
                  <c:v>2.221858024597168</c:v>
                </c:pt>
                <c:pt idx="98">
                  <c:v>2.2284979820251465</c:v>
                </c:pt>
                <c:pt idx="99">
                  <c:v>2.3173136711120605</c:v>
                </c:pt>
                <c:pt idx="100">
                  <c:v>2.4027774333953857</c:v>
                </c:pt>
                <c:pt idx="101">
                  <c:v>2.4684607982635498</c:v>
                </c:pt>
                <c:pt idx="102">
                  <c:v>2.5049328804016113</c:v>
                </c:pt>
                <c:pt idx="103">
                  <c:v>2.5209774971008301</c:v>
                </c:pt>
                <c:pt idx="104">
                  <c:v>2.5257103443145752</c:v>
                </c:pt>
                <c:pt idx="105">
                  <c:v>2.5364038944244385</c:v>
                </c:pt>
                <c:pt idx="106">
                  <c:v>2.5512597560882568</c:v>
                </c:pt>
                <c:pt idx="107">
                  <c:v>2.5646469593048096</c:v>
                </c:pt>
                <c:pt idx="108">
                  <c:v>2.5773968696594238</c:v>
                </c:pt>
                <c:pt idx="109">
                  <c:v>2.5897023677825928</c:v>
                </c:pt>
                <c:pt idx="110">
                  <c:v>2.6014609336853027</c:v>
                </c:pt>
                <c:pt idx="111">
                  <c:v>2.6129491329193115</c:v>
                </c:pt>
                <c:pt idx="112">
                  <c:v>2.6240835189819336</c:v>
                </c:pt>
                <c:pt idx="113">
                  <c:v>2.6348886489868164</c:v>
                </c:pt>
                <c:pt idx="114">
                  <c:v>2.6453883647918701</c:v>
                </c:pt>
                <c:pt idx="115">
                  <c:v>2.6556036472320557</c:v>
                </c:pt>
                <c:pt idx="116">
                  <c:v>2.6655545234680176</c:v>
                </c:pt>
                <c:pt idx="117">
                  <c:v>2.6752588748931885</c:v>
                </c:pt>
                <c:pt idx="118">
                  <c:v>2.6847341060638428</c:v>
                </c:pt>
                <c:pt idx="119">
                  <c:v>2.693995475769043</c:v>
                </c:pt>
                <c:pt idx="120">
                  <c:v>2.7030580043792725</c:v>
                </c:pt>
                <c:pt idx="121">
                  <c:v>2.7119350433349609</c:v>
                </c:pt>
                <c:pt idx="122">
                  <c:v>2.7202134132385254</c:v>
                </c:pt>
                <c:pt idx="123">
                  <c:v>2.7287309169769287</c:v>
                </c:pt>
                <c:pt idx="124">
                  <c:v>2.7368597984313965</c:v>
                </c:pt>
                <c:pt idx="125">
                  <c:v>2.7440540790557861</c:v>
                </c:pt>
                <c:pt idx="126">
                  <c:v>2.7511258125305176</c:v>
                </c:pt>
                <c:pt idx="127">
                  <c:v>2.7580835819244385</c:v>
                </c:pt>
              </c:numCache>
            </c:numRef>
          </c:yVal>
          <c:smooth val="0"/>
          <c:extLst>
            <c:ext xmlns:c16="http://schemas.microsoft.com/office/drawing/2014/chart" uri="{C3380CC4-5D6E-409C-BE32-E72D297353CC}">
              <c16:uniqueId val="{00000003-5089-4DD7-872F-FB89F4FFB3EA}"/>
            </c:ext>
          </c:extLst>
        </c:ser>
        <c:ser>
          <c:idx val="3"/>
          <c:order val="3"/>
          <c:tx>
            <c:v>2SD limit2</c:v>
          </c:tx>
          <c:spPr>
            <a:ln w="28575">
              <a:solidFill>
                <a:schemeClr val="tx1"/>
              </a:solidFill>
              <a:prstDash val="sysDot"/>
            </a:ln>
          </c:spPr>
          <c:marker>
            <c:symbol val="none"/>
          </c:marker>
          <c:xVal>
            <c:numRef>
              <c:f>'Bowel raw data'!$C$2:$C$129</c:f>
              <c:numCache>
                <c:formatCode>0</c:formatCode>
                <c:ptCount val="128"/>
                <c:pt idx="0">
                  <c:v>0</c:v>
                </c:pt>
                <c:pt idx="1">
                  <c:v>1</c:v>
                </c:pt>
                <c:pt idx="2">
                  <c:v>1</c:v>
                </c:pt>
                <c:pt idx="3">
                  <c:v>1</c:v>
                </c:pt>
                <c:pt idx="4">
                  <c:v>1</c:v>
                </c:pt>
                <c:pt idx="5">
                  <c:v>1</c:v>
                </c:pt>
                <c:pt idx="6">
                  <c:v>4</c:v>
                </c:pt>
                <c:pt idx="7">
                  <c:v>11</c:v>
                </c:pt>
                <c:pt idx="8">
                  <c:v>15</c:v>
                </c:pt>
                <c:pt idx="9">
                  <c:v>18</c:v>
                </c:pt>
                <c:pt idx="10">
                  <c:v>26</c:v>
                </c:pt>
                <c:pt idx="11">
                  <c:v>55</c:v>
                </c:pt>
                <c:pt idx="12">
                  <c:v>57</c:v>
                </c:pt>
                <c:pt idx="13">
                  <c:v>59</c:v>
                </c:pt>
                <c:pt idx="14">
                  <c:v>67</c:v>
                </c:pt>
                <c:pt idx="15">
                  <c:v>69</c:v>
                </c:pt>
                <c:pt idx="16">
                  <c:v>71</c:v>
                </c:pt>
                <c:pt idx="17">
                  <c:v>75</c:v>
                </c:pt>
                <c:pt idx="18">
                  <c:v>77</c:v>
                </c:pt>
                <c:pt idx="19">
                  <c:v>80</c:v>
                </c:pt>
                <c:pt idx="20">
                  <c:v>80</c:v>
                </c:pt>
                <c:pt idx="21">
                  <c:v>87</c:v>
                </c:pt>
                <c:pt idx="22">
                  <c:v>90</c:v>
                </c:pt>
                <c:pt idx="23">
                  <c:v>96</c:v>
                </c:pt>
                <c:pt idx="24">
                  <c:v>101</c:v>
                </c:pt>
                <c:pt idx="25">
                  <c:v>102</c:v>
                </c:pt>
                <c:pt idx="26">
                  <c:v>103</c:v>
                </c:pt>
                <c:pt idx="27">
                  <c:v>107</c:v>
                </c:pt>
                <c:pt idx="28">
                  <c:v>110</c:v>
                </c:pt>
                <c:pt idx="29">
                  <c:v>113</c:v>
                </c:pt>
                <c:pt idx="30">
                  <c:v>118</c:v>
                </c:pt>
                <c:pt idx="31">
                  <c:v>121</c:v>
                </c:pt>
                <c:pt idx="32">
                  <c:v>124</c:v>
                </c:pt>
                <c:pt idx="33">
                  <c:v>127</c:v>
                </c:pt>
                <c:pt idx="34">
                  <c:v>127</c:v>
                </c:pt>
                <c:pt idx="35">
                  <c:v>128</c:v>
                </c:pt>
                <c:pt idx="36">
                  <c:v>128</c:v>
                </c:pt>
                <c:pt idx="37">
                  <c:v>130</c:v>
                </c:pt>
                <c:pt idx="38">
                  <c:v>134</c:v>
                </c:pt>
                <c:pt idx="39">
                  <c:v>137</c:v>
                </c:pt>
                <c:pt idx="40">
                  <c:v>141</c:v>
                </c:pt>
                <c:pt idx="41">
                  <c:v>143</c:v>
                </c:pt>
                <c:pt idx="42">
                  <c:v>147</c:v>
                </c:pt>
                <c:pt idx="43">
                  <c:v>152</c:v>
                </c:pt>
                <c:pt idx="44">
                  <c:v>153</c:v>
                </c:pt>
                <c:pt idx="45">
                  <c:v>158</c:v>
                </c:pt>
                <c:pt idx="46">
                  <c:v>159</c:v>
                </c:pt>
                <c:pt idx="47">
                  <c:v>165</c:v>
                </c:pt>
                <c:pt idx="48">
                  <c:v>168</c:v>
                </c:pt>
                <c:pt idx="49">
                  <c:v>170</c:v>
                </c:pt>
                <c:pt idx="50">
                  <c:v>172</c:v>
                </c:pt>
                <c:pt idx="51">
                  <c:v>175</c:v>
                </c:pt>
                <c:pt idx="52">
                  <c:v>178</c:v>
                </c:pt>
                <c:pt idx="53">
                  <c:v>178</c:v>
                </c:pt>
                <c:pt idx="54">
                  <c:v>178</c:v>
                </c:pt>
                <c:pt idx="55">
                  <c:v>183</c:v>
                </c:pt>
                <c:pt idx="56">
                  <c:v>183</c:v>
                </c:pt>
                <c:pt idx="57">
                  <c:v>186</c:v>
                </c:pt>
                <c:pt idx="58">
                  <c:v>189</c:v>
                </c:pt>
                <c:pt idx="59">
                  <c:v>189</c:v>
                </c:pt>
                <c:pt idx="60">
                  <c:v>196</c:v>
                </c:pt>
                <c:pt idx="61">
                  <c:v>197</c:v>
                </c:pt>
                <c:pt idx="62">
                  <c:v>202</c:v>
                </c:pt>
                <c:pt idx="63">
                  <c:v>205</c:v>
                </c:pt>
                <c:pt idx="64">
                  <c:v>207</c:v>
                </c:pt>
                <c:pt idx="65">
                  <c:v>208</c:v>
                </c:pt>
                <c:pt idx="66">
                  <c:v>211</c:v>
                </c:pt>
                <c:pt idx="67">
                  <c:v>216</c:v>
                </c:pt>
                <c:pt idx="68">
                  <c:v>221</c:v>
                </c:pt>
                <c:pt idx="69">
                  <c:v>222</c:v>
                </c:pt>
                <c:pt idx="70">
                  <c:v>226</c:v>
                </c:pt>
                <c:pt idx="71">
                  <c:v>226</c:v>
                </c:pt>
                <c:pt idx="72">
                  <c:v>232</c:v>
                </c:pt>
                <c:pt idx="73">
                  <c:v>234</c:v>
                </c:pt>
                <c:pt idx="74">
                  <c:v>239</c:v>
                </c:pt>
                <c:pt idx="75">
                  <c:v>241</c:v>
                </c:pt>
                <c:pt idx="76">
                  <c:v>265</c:v>
                </c:pt>
                <c:pt idx="77">
                  <c:v>266</c:v>
                </c:pt>
                <c:pt idx="78">
                  <c:v>269</c:v>
                </c:pt>
                <c:pt idx="79">
                  <c:v>280</c:v>
                </c:pt>
                <c:pt idx="80">
                  <c:v>280</c:v>
                </c:pt>
                <c:pt idx="81">
                  <c:v>285</c:v>
                </c:pt>
                <c:pt idx="82">
                  <c:v>305</c:v>
                </c:pt>
                <c:pt idx="83">
                  <c:v>320</c:v>
                </c:pt>
                <c:pt idx="84">
                  <c:v>341</c:v>
                </c:pt>
                <c:pt idx="85">
                  <c:v>341</c:v>
                </c:pt>
                <c:pt idx="86">
                  <c:v>351</c:v>
                </c:pt>
                <c:pt idx="87">
                  <c:v>352</c:v>
                </c:pt>
                <c:pt idx="88">
                  <c:v>361</c:v>
                </c:pt>
                <c:pt idx="89">
                  <c:v>382</c:v>
                </c:pt>
                <c:pt idx="90">
                  <c:v>394</c:v>
                </c:pt>
                <c:pt idx="91">
                  <c:v>465</c:v>
                </c:pt>
                <c:pt idx="92">
                  <c:v>470</c:v>
                </c:pt>
                <c:pt idx="93">
                  <c:v>481</c:v>
                </c:pt>
                <c:pt idx="94">
                  <c:v>512</c:v>
                </c:pt>
                <c:pt idx="95">
                  <c:v>517</c:v>
                </c:pt>
                <c:pt idx="96">
                  <c:v>601</c:v>
                </c:pt>
                <c:pt idx="97">
                  <c:v>721</c:v>
                </c:pt>
                <c:pt idx="98">
                  <c:v>735</c:v>
                </c:pt>
                <c:pt idx="99">
                  <c:v>841</c:v>
                </c:pt>
                <c:pt idx="100">
                  <c:v>961</c:v>
                </c:pt>
                <c:pt idx="101">
                  <c:v>1081</c:v>
                </c:pt>
                <c:pt idx="102">
                  <c:v>1152</c:v>
                </c:pt>
                <c:pt idx="103">
                  <c:v>1186</c:v>
                </c:pt>
                <c:pt idx="104">
                  <c:v>1201</c:v>
                </c:pt>
                <c:pt idx="105">
                  <c:v>1220</c:v>
                </c:pt>
                <c:pt idx="106">
                  <c:v>1254</c:v>
                </c:pt>
                <c:pt idx="107">
                  <c:v>1288</c:v>
                </c:pt>
                <c:pt idx="108">
                  <c:v>1322</c:v>
                </c:pt>
                <c:pt idx="109">
                  <c:v>1356</c:v>
                </c:pt>
                <c:pt idx="110">
                  <c:v>1389</c:v>
                </c:pt>
                <c:pt idx="111">
                  <c:v>1423</c:v>
                </c:pt>
                <c:pt idx="112">
                  <c:v>1457</c:v>
                </c:pt>
                <c:pt idx="113">
                  <c:v>1491</c:v>
                </c:pt>
                <c:pt idx="114">
                  <c:v>1525</c:v>
                </c:pt>
                <c:pt idx="115">
                  <c:v>1559</c:v>
                </c:pt>
                <c:pt idx="116">
                  <c:v>1593</c:v>
                </c:pt>
                <c:pt idx="117">
                  <c:v>1627</c:v>
                </c:pt>
                <c:pt idx="118">
                  <c:v>1661</c:v>
                </c:pt>
                <c:pt idx="119">
                  <c:v>1695</c:v>
                </c:pt>
                <c:pt idx="120">
                  <c:v>1729</c:v>
                </c:pt>
                <c:pt idx="121">
                  <c:v>1763</c:v>
                </c:pt>
                <c:pt idx="122">
                  <c:v>1796</c:v>
                </c:pt>
                <c:pt idx="123">
                  <c:v>1830</c:v>
                </c:pt>
                <c:pt idx="124">
                  <c:v>1864</c:v>
                </c:pt>
                <c:pt idx="125">
                  <c:v>1898</c:v>
                </c:pt>
                <c:pt idx="126">
                  <c:v>1932</c:v>
                </c:pt>
                <c:pt idx="127">
                  <c:v>1966</c:v>
                </c:pt>
              </c:numCache>
            </c:numRef>
          </c:xVal>
          <c:yVal>
            <c:numRef>
              <c:f>'Bowel raw data'!$G$2:$G$129</c:f>
              <c:numCache>
                <c:formatCode>0</c:formatCode>
                <c:ptCount val="128"/>
                <c:pt idx="0">
                  <c:v>100</c:v>
                </c:pt>
                <c:pt idx="1">
                  <c:v>30.223867416381836</c:v>
                </c:pt>
                <c:pt idx="2">
                  <c:v>30.223867416381836</c:v>
                </c:pt>
                <c:pt idx="3">
                  <c:v>30.223867416381836</c:v>
                </c:pt>
                <c:pt idx="4">
                  <c:v>30.223867416381836</c:v>
                </c:pt>
                <c:pt idx="5">
                  <c:v>30.223867416381836</c:v>
                </c:pt>
                <c:pt idx="6">
                  <c:v>21.562885284423828</c:v>
                </c:pt>
                <c:pt idx="7">
                  <c:v>14.804424285888672</c:v>
                </c:pt>
                <c:pt idx="8">
                  <c:v>12.54998779296875</c:v>
                </c:pt>
                <c:pt idx="9">
                  <c:v>11.131462097167969</c:v>
                </c:pt>
                <c:pt idx="10">
                  <c:v>10.653142929077148</c:v>
                </c:pt>
                <c:pt idx="11">
                  <c:v>8.4688968658447266</c:v>
                </c:pt>
                <c:pt idx="12">
                  <c:v>8.3511810302734375</c:v>
                </c:pt>
                <c:pt idx="13">
                  <c:v>8.2211542129516602</c:v>
                </c:pt>
                <c:pt idx="14">
                  <c:v>7.9781360626220703</c:v>
                </c:pt>
                <c:pt idx="15">
                  <c:v>7.9417028427124023</c:v>
                </c:pt>
                <c:pt idx="16">
                  <c:v>7.8843331336975098</c:v>
                </c:pt>
                <c:pt idx="17">
                  <c:v>7.728424072265625</c:v>
                </c:pt>
                <c:pt idx="18">
                  <c:v>7.6375560760498047</c:v>
                </c:pt>
                <c:pt idx="19">
                  <c:v>7.4925394058227539</c:v>
                </c:pt>
                <c:pt idx="20">
                  <c:v>7.4925394058227539</c:v>
                </c:pt>
                <c:pt idx="21">
                  <c:v>7.4647440910339355</c:v>
                </c:pt>
                <c:pt idx="22">
                  <c:v>7.3967189788818359</c:v>
                </c:pt>
                <c:pt idx="23">
                  <c:v>7.2076678276062012</c:v>
                </c:pt>
                <c:pt idx="24">
                  <c:v>7.1433782577514648</c:v>
                </c:pt>
                <c:pt idx="25">
                  <c:v>7.1409330368041992</c:v>
                </c:pt>
                <c:pt idx="26">
                  <c:v>7.1350560188293457</c:v>
                </c:pt>
                <c:pt idx="27">
                  <c:v>7.0839114189147949</c:v>
                </c:pt>
                <c:pt idx="28">
                  <c:v>7.023993968963623</c:v>
                </c:pt>
                <c:pt idx="29">
                  <c:v>6.9516696929931641</c:v>
                </c:pt>
                <c:pt idx="30">
                  <c:v>6.8548498153686523</c:v>
                </c:pt>
                <c:pt idx="31">
                  <c:v>6.8548598289489746</c:v>
                </c:pt>
                <c:pt idx="32">
                  <c:v>6.8327851295471191</c:v>
                </c:pt>
                <c:pt idx="33">
                  <c:v>6.7942714691162109</c:v>
                </c:pt>
                <c:pt idx="34">
                  <c:v>6.7942714691162109</c:v>
                </c:pt>
                <c:pt idx="35">
                  <c:v>6.7785553932189941</c:v>
                </c:pt>
                <c:pt idx="36">
                  <c:v>6.7785553932189941</c:v>
                </c:pt>
                <c:pt idx="37">
                  <c:v>6.743619441986084</c:v>
                </c:pt>
                <c:pt idx="38">
                  <c:v>6.66278076171875</c:v>
                </c:pt>
                <c:pt idx="39">
                  <c:v>6.6239714622497559</c:v>
                </c:pt>
                <c:pt idx="40">
                  <c:v>6.6209621429443359</c:v>
                </c:pt>
                <c:pt idx="41">
                  <c:v>6.6083474159240723</c:v>
                </c:pt>
                <c:pt idx="42">
                  <c:v>6.5665645599365234</c:v>
                </c:pt>
                <c:pt idx="43">
                  <c:v>6.4919486045837402</c:v>
                </c:pt>
                <c:pt idx="44">
                  <c:v>6.4748654365539551</c:v>
                </c:pt>
                <c:pt idx="45">
                  <c:v>6.4349403381347656</c:v>
                </c:pt>
                <c:pt idx="46">
                  <c:v>6.4343423843383789</c:v>
                </c:pt>
                <c:pt idx="47">
                  <c:v>6.4017057418823242</c:v>
                </c:pt>
                <c:pt idx="48">
                  <c:v>6.371056079864502</c:v>
                </c:pt>
                <c:pt idx="49">
                  <c:v>6.3467340469360352</c:v>
                </c:pt>
                <c:pt idx="50">
                  <c:v>6.3198661804199219</c:v>
                </c:pt>
                <c:pt idx="51">
                  <c:v>6.2756829261779785</c:v>
                </c:pt>
                <c:pt idx="52">
                  <c:v>6.2727594375610352</c:v>
                </c:pt>
                <c:pt idx="53">
                  <c:v>6.2727594375610352</c:v>
                </c:pt>
                <c:pt idx="54">
                  <c:v>6.2727594375610352</c:v>
                </c:pt>
                <c:pt idx="55">
                  <c:v>6.2580852508544922</c:v>
                </c:pt>
                <c:pt idx="56">
                  <c:v>6.2580852508544922</c:v>
                </c:pt>
                <c:pt idx="57">
                  <c:v>6.2373509407043457</c:v>
                </c:pt>
                <c:pt idx="58">
                  <c:v>6.2098331451416016</c:v>
                </c:pt>
                <c:pt idx="59">
                  <c:v>6.2098331451416016</c:v>
                </c:pt>
                <c:pt idx="60">
                  <c:v>6.1303830146789551</c:v>
                </c:pt>
                <c:pt idx="61">
                  <c:v>6.132514476776123</c:v>
                </c:pt>
                <c:pt idx="62">
                  <c:v>6.1265149116516113</c:v>
                </c:pt>
                <c:pt idx="63">
                  <c:v>6.1120090484619141</c:v>
                </c:pt>
                <c:pt idx="64">
                  <c:v>6.0987348556518555</c:v>
                </c:pt>
                <c:pt idx="65">
                  <c:v>6.091158390045166</c:v>
                </c:pt>
                <c:pt idx="66">
                  <c:v>6.0651640892028809</c:v>
                </c:pt>
                <c:pt idx="67">
                  <c:v>6.0130429267883301</c:v>
                </c:pt>
                <c:pt idx="68">
                  <c:v>6.010282039642334</c:v>
                </c:pt>
                <c:pt idx="69">
                  <c:v>6.0080180168151855</c:v>
                </c:pt>
                <c:pt idx="70">
                  <c:v>5.9918198585510254</c:v>
                </c:pt>
                <c:pt idx="71">
                  <c:v>5.9918198585510254</c:v>
                </c:pt>
                <c:pt idx="72">
                  <c:v>5.9504914283752441</c:v>
                </c:pt>
                <c:pt idx="73">
                  <c:v>5.9332332611083984</c:v>
                </c:pt>
                <c:pt idx="74">
                  <c:v>5.9056339263916016</c:v>
                </c:pt>
                <c:pt idx="75">
                  <c:v>5.905095100402832</c:v>
                </c:pt>
                <c:pt idx="76">
                  <c:v>5.8053865432739258</c:v>
                </c:pt>
                <c:pt idx="77">
                  <c:v>5.8025302886962891</c:v>
                </c:pt>
                <c:pt idx="78">
                  <c:v>5.7910618782043457</c:v>
                </c:pt>
                <c:pt idx="79">
                  <c:v>5.7254571914672852</c:v>
                </c:pt>
                <c:pt idx="80">
                  <c:v>5.7254571914672852</c:v>
                </c:pt>
                <c:pt idx="81">
                  <c:v>5.7239465713500977</c:v>
                </c:pt>
                <c:pt idx="82">
                  <c:v>5.6496210098266602</c:v>
                </c:pt>
                <c:pt idx="83">
                  <c:v>5.5954446792602539</c:v>
                </c:pt>
                <c:pt idx="84">
                  <c:v>5.5352039337158203</c:v>
                </c:pt>
                <c:pt idx="85">
                  <c:v>5.5352039337158203</c:v>
                </c:pt>
                <c:pt idx="86">
                  <c:v>5.5145759582519531</c:v>
                </c:pt>
                <c:pt idx="87">
                  <c:v>5.5128483772277832</c:v>
                </c:pt>
                <c:pt idx="88">
                  <c:v>5.4845528602600098</c:v>
                </c:pt>
                <c:pt idx="89">
                  <c:v>5.4334173202514648</c:v>
                </c:pt>
                <c:pt idx="90">
                  <c:v>5.4052619934082031</c:v>
                </c:pt>
                <c:pt idx="91">
                  <c:v>5.2635107040405273</c:v>
                </c:pt>
                <c:pt idx="92">
                  <c:v>5.253422737121582</c:v>
                </c:pt>
                <c:pt idx="93">
                  <c:v>5.2297077178955078</c:v>
                </c:pt>
                <c:pt idx="94">
                  <c:v>5.1848454475402832</c:v>
                </c:pt>
                <c:pt idx="95">
                  <c:v>5.1749067306518555</c:v>
                </c:pt>
                <c:pt idx="96">
                  <c:v>5.0614705085754395</c:v>
                </c:pt>
                <c:pt idx="97">
                  <c:v>4.9334597587585449</c:v>
                </c:pt>
                <c:pt idx="98">
                  <c:v>4.9173216819763184</c:v>
                </c:pt>
                <c:pt idx="99">
                  <c:v>4.8333964347839355</c:v>
                </c:pt>
                <c:pt idx="100">
                  <c:v>4.7528486251831055</c:v>
                </c:pt>
                <c:pt idx="101">
                  <c:v>4.6862893104553223</c:v>
                </c:pt>
                <c:pt idx="102">
                  <c:v>4.6520404815673828</c:v>
                </c:pt>
                <c:pt idx="103">
                  <c:v>4.6341753005981445</c:v>
                </c:pt>
                <c:pt idx="104">
                  <c:v>4.6300358772277832</c:v>
                </c:pt>
                <c:pt idx="105">
                  <c:v>4.62176513671875</c:v>
                </c:pt>
                <c:pt idx="106">
                  <c:v>4.6070704460144043</c:v>
                </c:pt>
                <c:pt idx="107">
                  <c:v>4.5929117202758789</c:v>
                </c:pt>
                <c:pt idx="108">
                  <c:v>4.5811634063720703</c:v>
                </c:pt>
                <c:pt idx="109">
                  <c:v>4.5668597221374512</c:v>
                </c:pt>
                <c:pt idx="110">
                  <c:v>4.5563883781433105</c:v>
                </c:pt>
                <c:pt idx="111">
                  <c:v>4.5449643135070801</c:v>
                </c:pt>
                <c:pt idx="112">
                  <c:v>4.5319538116455078</c:v>
                </c:pt>
                <c:pt idx="113">
                  <c:v>4.5230059623718262</c:v>
                </c:pt>
                <c:pt idx="114">
                  <c:v>4.5118212699890137</c:v>
                </c:pt>
                <c:pt idx="115">
                  <c:v>4.501495361328125</c:v>
                </c:pt>
                <c:pt idx="116">
                  <c:v>4.4925203323364258</c:v>
                </c:pt>
                <c:pt idx="117">
                  <c:v>4.4817185401916504</c:v>
                </c:pt>
                <c:pt idx="118">
                  <c:v>4.473452091217041</c:v>
                </c:pt>
                <c:pt idx="119">
                  <c:v>4.4646296501159668</c:v>
                </c:pt>
                <c:pt idx="120">
                  <c:v>4.4545087814331055</c:v>
                </c:pt>
                <c:pt idx="121">
                  <c:v>4.4476127624511719</c:v>
                </c:pt>
                <c:pt idx="122">
                  <c:v>4.4394059181213379</c:v>
                </c:pt>
                <c:pt idx="123">
                  <c:v>4.4305973052978516</c:v>
                </c:pt>
                <c:pt idx="124">
                  <c:v>4.4239711761474609</c:v>
                </c:pt>
                <c:pt idx="125">
                  <c:v>4.4158792495727539</c:v>
                </c:pt>
                <c:pt idx="126">
                  <c:v>4.4084200859069824</c:v>
                </c:pt>
                <c:pt idx="127">
                  <c:v>4.4019284248352051</c:v>
                </c:pt>
              </c:numCache>
            </c:numRef>
          </c:yVal>
          <c:smooth val="0"/>
          <c:extLst>
            <c:ext xmlns:c16="http://schemas.microsoft.com/office/drawing/2014/chart" uri="{C3380CC4-5D6E-409C-BE32-E72D297353CC}">
              <c16:uniqueId val="{00000004-5089-4DD7-872F-FB89F4FFB3EA}"/>
            </c:ext>
          </c:extLst>
        </c:ser>
        <c:ser>
          <c:idx val="4"/>
          <c:order val="4"/>
          <c:tx>
            <c:v>3SD limits</c:v>
          </c:tx>
          <c:spPr>
            <a:ln w="28575">
              <a:solidFill>
                <a:schemeClr val="tx1"/>
              </a:solidFill>
              <a:prstDash val="sysDash"/>
            </a:ln>
          </c:spPr>
          <c:marker>
            <c:symbol val="none"/>
          </c:marker>
          <c:xVal>
            <c:numRef>
              <c:f>'Bowel raw data'!$C$2:$C$129</c:f>
              <c:numCache>
                <c:formatCode>0</c:formatCode>
                <c:ptCount val="128"/>
                <c:pt idx="0">
                  <c:v>0</c:v>
                </c:pt>
                <c:pt idx="1">
                  <c:v>1</c:v>
                </c:pt>
                <c:pt idx="2">
                  <c:v>1</c:v>
                </c:pt>
                <c:pt idx="3">
                  <c:v>1</c:v>
                </c:pt>
                <c:pt idx="4">
                  <c:v>1</c:v>
                </c:pt>
                <c:pt idx="5">
                  <c:v>1</c:v>
                </c:pt>
                <c:pt idx="6">
                  <c:v>4</c:v>
                </c:pt>
                <c:pt idx="7">
                  <c:v>11</c:v>
                </c:pt>
                <c:pt idx="8">
                  <c:v>15</c:v>
                </c:pt>
                <c:pt idx="9">
                  <c:v>18</c:v>
                </c:pt>
                <c:pt idx="10">
                  <c:v>26</c:v>
                </c:pt>
                <c:pt idx="11">
                  <c:v>55</c:v>
                </c:pt>
                <c:pt idx="12">
                  <c:v>57</c:v>
                </c:pt>
                <c:pt idx="13">
                  <c:v>59</c:v>
                </c:pt>
                <c:pt idx="14">
                  <c:v>67</c:v>
                </c:pt>
                <c:pt idx="15">
                  <c:v>69</c:v>
                </c:pt>
                <c:pt idx="16">
                  <c:v>71</c:v>
                </c:pt>
                <c:pt idx="17">
                  <c:v>75</c:v>
                </c:pt>
                <c:pt idx="18">
                  <c:v>77</c:v>
                </c:pt>
                <c:pt idx="19">
                  <c:v>80</c:v>
                </c:pt>
                <c:pt idx="20">
                  <c:v>80</c:v>
                </c:pt>
                <c:pt idx="21">
                  <c:v>87</c:v>
                </c:pt>
                <c:pt idx="22">
                  <c:v>90</c:v>
                </c:pt>
                <c:pt idx="23">
                  <c:v>96</c:v>
                </c:pt>
                <c:pt idx="24">
                  <c:v>101</c:v>
                </c:pt>
                <c:pt idx="25">
                  <c:v>102</c:v>
                </c:pt>
                <c:pt idx="26">
                  <c:v>103</c:v>
                </c:pt>
                <c:pt idx="27">
                  <c:v>107</c:v>
                </c:pt>
                <c:pt idx="28">
                  <c:v>110</c:v>
                </c:pt>
                <c:pt idx="29">
                  <c:v>113</c:v>
                </c:pt>
                <c:pt idx="30">
                  <c:v>118</c:v>
                </c:pt>
                <c:pt idx="31">
                  <c:v>121</c:v>
                </c:pt>
                <c:pt idx="32">
                  <c:v>124</c:v>
                </c:pt>
                <c:pt idx="33">
                  <c:v>127</c:v>
                </c:pt>
                <c:pt idx="34">
                  <c:v>127</c:v>
                </c:pt>
                <c:pt idx="35">
                  <c:v>128</c:v>
                </c:pt>
                <c:pt idx="36">
                  <c:v>128</c:v>
                </c:pt>
                <c:pt idx="37">
                  <c:v>130</c:v>
                </c:pt>
                <c:pt idx="38">
                  <c:v>134</c:v>
                </c:pt>
                <c:pt idx="39">
                  <c:v>137</c:v>
                </c:pt>
                <c:pt idx="40">
                  <c:v>141</c:v>
                </c:pt>
                <c:pt idx="41">
                  <c:v>143</c:v>
                </c:pt>
                <c:pt idx="42">
                  <c:v>147</c:v>
                </c:pt>
                <c:pt idx="43">
                  <c:v>152</c:v>
                </c:pt>
                <c:pt idx="44">
                  <c:v>153</c:v>
                </c:pt>
                <c:pt idx="45">
                  <c:v>158</c:v>
                </c:pt>
                <c:pt idx="46">
                  <c:v>159</c:v>
                </c:pt>
                <c:pt idx="47">
                  <c:v>165</c:v>
                </c:pt>
                <c:pt idx="48">
                  <c:v>168</c:v>
                </c:pt>
                <c:pt idx="49">
                  <c:v>170</c:v>
                </c:pt>
                <c:pt idx="50">
                  <c:v>172</c:v>
                </c:pt>
                <c:pt idx="51">
                  <c:v>175</c:v>
                </c:pt>
                <c:pt idx="52">
                  <c:v>178</c:v>
                </c:pt>
                <c:pt idx="53">
                  <c:v>178</c:v>
                </c:pt>
                <c:pt idx="54">
                  <c:v>178</c:v>
                </c:pt>
                <c:pt idx="55">
                  <c:v>183</c:v>
                </c:pt>
                <c:pt idx="56">
                  <c:v>183</c:v>
                </c:pt>
                <c:pt idx="57">
                  <c:v>186</c:v>
                </c:pt>
                <c:pt idx="58">
                  <c:v>189</c:v>
                </c:pt>
                <c:pt idx="59">
                  <c:v>189</c:v>
                </c:pt>
                <c:pt idx="60">
                  <c:v>196</c:v>
                </c:pt>
                <c:pt idx="61">
                  <c:v>197</c:v>
                </c:pt>
                <c:pt idx="62">
                  <c:v>202</c:v>
                </c:pt>
                <c:pt idx="63">
                  <c:v>205</c:v>
                </c:pt>
                <c:pt idx="64">
                  <c:v>207</c:v>
                </c:pt>
                <c:pt idx="65">
                  <c:v>208</c:v>
                </c:pt>
                <c:pt idx="66">
                  <c:v>211</c:v>
                </c:pt>
                <c:pt idx="67">
                  <c:v>216</c:v>
                </c:pt>
                <c:pt idx="68">
                  <c:v>221</c:v>
                </c:pt>
                <c:pt idx="69">
                  <c:v>222</c:v>
                </c:pt>
                <c:pt idx="70">
                  <c:v>226</c:v>
                </c:pt>
                <c:pt idx="71">
                  <c:v>226</c:v>
                </c:pt>
                <c:pt idx="72">
                  <c:v>232</c:v>
                </c:pt>
                <c:pt idx="73">
                  <c:v>234</c:v>
                </c:pt>
                <c:pt idx="74">
                  <c:v>239</c:v>
                </c:pt>
                <c:pt idx="75">
                  <c:v>241</c:v>
                </c:pt>
                <c:pt idx="76">
                  <c:v>265</c:v>
                </c:pt>
                <c:pt idx="77">
                  <c:v>266</c:v>
                </c:pt>
                <c:pt idx="78">
                  <c:v>269</c:v>
                </c:pt>
                <c:pt idx="79">
                  <c:v>280</c:v>
                </c:pt>
                <c:pt idx="80">
                  <c:v>280</c:v>
                </c:pt>
                <c:pt idx="81">
                  <c:v>285</c:v>
                </c:pt>
                <c:pt idx="82">
                  <c:v>305</c:v>
                </c:pt>
                <c:pt idx="83">
                  <c:v>320</c:v>
                </c:pt>
                <c:pt idx="84">
                  <c:v>341</c:v>
                </c:pt>
                <c:pt idx="85">
                  <c:v>341</c:v>
                </c:pt>
                <c:pt idx="86">
                  <c:v>351</c:v>
                </c:pt>
                <c:pt idx="87">
                  <c:v>352</c:v>
                </c:pt>
                <c:pt idx="88">
                  <c:v>361</c:v>
                </c:pt>
                <c:pt idx="89">
                  <c:v>382</c:v>
                </c:pt>
                <c:pt idx="90">
                  <c:v>394</c:v>
                </c:pt>
                <c:pt idx="91">
                  <c:v>465</c:v>
                </c:pt>
                <c:pt idx="92">
                  <c:v>470</c:v>
                </c:pt>
                <c:pt idx="93">
                  <c:v>481</c:v>
                </c:pt>
                <c:pt idx="94">
                  <c:v>512</c:v>
                </c:pt>
                <c:pt idx="95">
                  <c:v>517</c:v>
                </c:pt>
                <c:pt idx="96">
                  <c:v>601</c:v>
                </c:pt>
                <c:pt idx="97">
                  <c:v>721</c:v>
                </c:pt>
                <c:pt idx="98">
                  <c:v>735</c:v>
                </c:pt>
                <c:pt idx="99">
                  <c:v>841</c:v>
                </c:pt>
                <c:pt idx="100">
                  <c:v>961</c:v>
                </c:pt>
                <c:pt idx="101">
                  <c:v>1081</c:v>
                </c:pt>
                <c:pt idx="102">
                  <c:v>1152</c:v>
                </c:pt>
                <c:pt idx="103">
                  <c:v>1186</c:v>
                </c:pt>
                <c:pt idx="104">
                  <c:v>1201</c:v>
                </c:pt>
                <c:pt idx="105">
                  <c:v>1220</c:v>
                </c:pt>
                <c:pt idx="106">
                  <c:v>1254</c:v>
                </c:pt>
                <c:pt idx="107">
                  <c:v>1288</c:v>
                </c:pt>
                <c:pt idx="108">
                  <c:v>1322</c:v>
                </c:pt>
                <c:pt idx="109">
                  <c:v>1356</c:v>
                </c:pt>
                <c:pt idx="110">
                  <c:v>1389</c:v>
                </c:pt>
                <c:pt idx="111">
                  <c:v>1423</c:v>
                </c:pt>
                <c:pt idx="112">
                  <c:v>1457</c:v>
                </c:pt>
                <c:pt idx="113">
                  <c:v>1491</c:v>
                </c:pt>
                <c:pt idx="114">
                  <c:v>1525</c:v>
                </c:pt>
                <c:pt idx="115">
                  <c:v>1559</c:v>
                </c:pt>
                <c:pt idx="116">
                  <c:v>1593</c:v>
                </c:pt>
                <c:pt idx="117">
                  <c:v>1627</c:v>
                </c:pt>
                <c:pt idx="118">
                  <c:v>1661</c:v>
                </c:pt>
                <c:pt idx="119">
                  <c:v>1695</c:v>
                </c:pt>
                <c:pt idx="120">
                  <c:v>1729</c:v>
                </c:pt>
                <c:pt idx="121">
                  <c:v>1763</c:v>
                </c:pt>
                <c:pt idx="122">
                  <c:v>1796</c:v>
                </c:pt>
                <c:pt idx="123">
                  <c:v>1830</c:v>
                </c:pt>
                <c:pt idx="124">
                  <c:v>1864</c:v>
                </c:pt>
                <c:pt idx="125">
                  <c:v>1898</c:v>
                </c:pt>
                <c:pt idx="126">
                  <c:v>1932</c:v>
                </c:pt>
                <c:pt idx="127">
                  <c:v>1966</c:v>
                </c:pt>
              </c:numCache>
            </c:numRef>
          </c:xVal>
          <c:yVal>
            <c:numRef>
              <c:f>'Bowel raw data'!$H$2:$H$129</c:f>
              <c:numCache>
                <c:formatCode>0</c:formatCode>
                <c:ptCount val="1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1.932172104716301E-2</c:v>
                </c:pt>
                <c:pt idx="61">
                  <c:v>2.2413510829210281E-2</c:v>
                </c:pt>
                <c:pt idx="62">
                  <c:v>3.8782909512519836E-2</c:v>
                </c:pt>
                <c:pt idx="63">
                  <c:v>4.9419134855270386E-2</c:v>
                </c:pt>
                <c:pt idx="64">
                  <c:v>5.6892227381467819E-2</c:v>
                </c:pt>
                <c:pt idx="65">
                  <c:v>6.0751743614673615E-2</c:v>
                </c:pt>
                <c:pt idx="66">
                  <c:v>7.2857417166233063E-2</c:v>
                </c:pt>
                <c:pt idx="67">
                  <c:v>9.4980716705322266E-2</c:v>
                </c:pt>
                <c:pt idx="68">
                  <c:v>0.1199168935418129</c:v>
                </c:pt>
                <c:pt idx="69">
                  <c:v>0.12528415024280548</c:v>
                </c:pt>
                <c:pt idx="70">
                  <c:v>0.14816312491893768</c:v>
                </c:pt>
                <c:pt idx="71">
                  <c:v>0.14816312491893768</c:v>
                </c:pt>
                <c:pt idx="72">
                  <c:v>0.18724314868450165</c:v>
                </c:pt>
                <c:pt idx="73">
                  <c:v>0.20170985162258148</c:v>
                </c:pt>
                <c:pt idx="74">
                  <c:v>0.24148431420326233</c:v>
                </c:pt>
                <c:pt idx="75">
                  <c:v>0.25897890329360962</c:v>
                </c:pt>
                <c:pt idx="76">
                  <c:v>0.41619116067886353</c:v>
                </c:pt>
                <c:pt idx="77">
                  <c:v>0.4185890257358551</c:v>
                </c:pt>
                <c:pt idx="78">
                  <c:v>0.42632439732551575</c:v>
                </c:pt>
                <c:pt idx="79">
                  <c:v>0.46267569065093994</c:v>
                </c:pt>
                <c:pt idx="80">
                  <c:v>0.46267569065093994</c:v>
                </c:pt>
                <c:pt idx="81">
                  <c:v>0.48413771390914917</c:v>
                </c:pt>
                <c:pt idx="82">
                  <c:v>0.61335182189941406</c:v>
                </c:pt>
                <c:pt idx="83">
                  <c:v>0.6636117696762085</c:v>
                </c:pt>
                <c:pt idx="84">
                  <c:v>0.72563272714614868</c:v>
                </c:pt>
                <c:pt idx="85">
                  <c:v>0.72563272714614868</c:v>
                </c:pt>
                <c:pt idx="86">
                  <c:v>0.77632653713226318</c:v>
                </c:pt>
                <c:pt idx="87">
                  <c:v>0.78237468004226685</c:v>
                </c:pt>
                <c:pt idx="88">
                  <c:v>0.83563464879989624</c:v>
                </c:pt>
                <c:pt idx="89">
                  <c:v>0.87044864892959595</c:v>
                </c:pt>
                <c:pt idx="90">
                  <c:v>0.91073316335678101</c:v>
                </c:pt>
                <c:pt idx="91">
                  <c:v>1.1119227409362793</c:v>
                </c:pt>
                <c:pt idx="92">
                  <c:v>1.118939995765686</c:v>
                </c:pt>
                <c:pt idx="93">
                  <c:v>1.1420550346374512</c:v>
                </c:pt>
                <c:pt idx="94">
                  <c:v>1.2158170938491821</c:v>
                </c:pt>
                <c:pt idx="95">
                  <c:v>1.2230815887451172</c:v>
                </c:pt>
                <c:pt idx="96">
                  <c:v>1.3828600645065308</c:v>
                </c:pt>
                <c:pt idx="97">
                  <c:v>1.563260555267334</c:v>
                </c:pt>
                <c:pt idx="98">
                  <c:v>1.5811667442321777</c:v>
                </c:pt>
                <c:pt idx="99">
                  <c:v>1.7036130428314209</c:v>
                </c:pt>
                <c:pt idx="100">
                  <c:v>1.8180091381072998</c:v>
                </c:pt>
                <c:pt idx="101">
                  <c:v>1.9155738353729248</c:v>
                </c:pt>
                <c:pt idx="102">
                  <c:v>1.9645055532455444</c:v>
                </c:pt>
                <c:pt idx="103">
                  <c:v>1.9863381385803223</c:v>
                </c:pt>
                <c:pt idx="104">
                  <c:v>2.0007116794586182</c:v>
                </c:pt>
                <c:pt idx="105">
                  <c:v>2.0075376033782959</c:v>
                </c:pt>
                <c:pt idx="106">
                  <c:v>2.0280842781066895</c:v>
                </c:pt>
                <c:pt idx="107">
                  <c:v>2.0479733943939209</c:v>
                </c:pt>
                <c:pt idx="108">
                  <c:v>2.0672101974487305</c:v>
                </c:pt>
                <c:pt idx="109">
                  <c:v>2.085806131362915</c:v>
                </c:pt>
                <c:pt idx="110">
                  <c:v>2.1035068035125732</c:v>
                </c:pt>
                <c:pt idx="111">
                  <c:v>2.120919942855835</c:v>
                </c:pt>
                <c:pt idx="112">
                  <c:v>2.1377432346343994</c:v>
                </c:pt>
                <c:pt idx="113">
                  <c:v>2.1539998054504395</c:v>
                </c:pt>
                <c:pt idx="114">
                  <c:v>2.1697127819061279</c:v>
                </c:pt>
                <c:pt idx="115">
                  <c:v>2.184906005859375</c:v>
                </c:pt>
                <c:pt idx="116">
                  <c:v>2.1996023654937744</c:v>
                </c:pt>
                <c:pt idx="117">
                  <c:v>2.2138235569000244</c:v>
                </c:pt>
                <c:pt idx="118">
                  <c:v>2.2275917530059814</c:v>
                </c:pt>
                <c:pt idx="119">
                  <c:v>2.2403714656829834</c:v>
                </c:pt>
                <c:pt idx="120">
                  <c:v>2.2528312206268311</c:v>
                </c:pt>
                <c:pt idx="121">
                  <c:v>2.2649879455566406</c:v>
                </c:pt>
                <c:pt idx="122">
                  <c:v>2.2761847972869873</c:v>
                </c:pt>
                <c:pt idx="123">
                  <c:v>2.2877860069274902</c:v>
                </c:pt>
                <c:pt idx="124">
                  <c:v>2.2991049289703369</c:v>
                </c:pt>
                <c:pt idx="125">
                  <c:v>2.3101503849029541</c:v>
                </c:pt>
                <c:pt idx="126">
                  <c:v>2.3209311962127686</c:v>
                </c:pt>
                <c:pt idx="127">
                  <c:v>2.3314566612243652</c:v>
                </c:pt>
              </c:numCache>
            </c:numRef>
          </c:yVal>
          <c:smooth val="0"/>
          <c:extLst>
            <c:ext xmlns:c16="http://schemas.microsoft.com/office/drawing/2014/chart" uri="{C3380CC4-5D6E-409C-BE32-E72D297353CC}">
              <c16:uniqueId val="{00000005-5089-4DD7-872F-FB89F4FFB3EA}"/>
            </c:ext>
          </c:extLst>
        </c:ser>
        <c:ser>
          <c:idx val="5"/>
          <c:order val="5"/>
          <c:tx>
            <c:v>3SD limit2</c:v>
          </c:tx>
          <c:spPr>
            <a:ln w="28575">
              <a:solidFill>
                <a:schemeClr val="tx1"/>
              </a:solidFill>
              <a:prstDash val="sysDash"/>
            </a:ln>
          </c:spPr>
          <c:marker>
            <c:symbol val="none"/>
          </c:marker>
          <c:xVal>
            <c:numRef>
              <c:f>'Bowel raw data'!$C$2:$C$129</c:f>
              <c:numCache>
                <c:formatCode>0</c:formatCode>
                <c:ptCount val="128"/>
                <c:pt idx="0">
                  <c:v>0</c:v>
                </c:pt>
                <c:pt idx="1">
                  <c:v>1</c:v>
                </c:pt>
                <c:pt idx="2">
                  <c:v>1</c:v>
                </c:pt>
                <c:pt idx="3">
                  <c:v>1</c:v>
                </c:pt>
                <c:pt idx="4">
                  <c:v>1</c:v>
                </c:pt>
                <c:pt idx="5">
                  <c:v>1</c:v>
                </c:pt>
                <c:pt idx="6">
                  <c:v>4</c:v>
                </c:pt>
                <c:pt idx="7">
                  <c:v>11</c:v>
                </c:pt>
                <c:pt idx="8">
                  <c:v>15</c:v>
                </c:pt>
                <c:pt idx="9">
                  <c:v>18</c:v>
                </c:pt>
                <c:pt idx="10">
                  <c:v>26</c:v>
                </c:pt>
                <c:pt idx="11">
                  <c:v>55</c:v>
                </c:pt>
                <c:pt idx="12">
                  <c:v>57</c:v>
                </c:pt>
                <c:pt idx="13">
                  <c:v>59</c:v>
                </c:pt>
                <c:pt idx="14">
                  <c:v>67</c:v>
                </c:pt>
                <c:pt idx="15">
                  <c:v>69</c:v>
                </c:pt>
                <c:pt idx="16">
                  <c:v>71</c:v>
                </c:pt>
                <c:pt idx="17">
                  <c:v>75</c:v>
                </c:pt>
                <c:pt idx="18">
                  <c:v>77</c:v>
                </c:pt>
                <c:pt idx="19">
                  <c:v>80</c:v>
                </c:pt>
                <c:pt idx="20">
                  <c:v>80</c:v>
                </c:pt>
                <c:pt idx="21">
                  <c:v>87</c:v>
                </c:pt>
                <c:pt idx="22">
                  <c:v>90</c:v>
                </c:pt>
                <c:pt idx="23">
                  <c:v>96</c:v>
                </c:pt>
                <c:pt idx="24">
                  <c:v>101</c:v>
                </c:pt>
                <c:pt idx="25">
                  <c:v>102</c:v>
                </c:pt>
                <c:pt idx="26">
                  <c:v>103</c:v>
                </c:pt>
                <c:pt idx="27">
                  <c:v>107</c:v>
                </c:pt>
                <c:pt idx="28">
                  <c:v>110</c:v>
                </c:pt>
                <c:pt idx="29">
                  <c:v>113</c:v>
                </c:pt>
                <c:pt idx="30">
                  <c:v>118</c:v>
                </c:pt>
                <c:pt idx="31">
                  <c:v>121</c:v>
                </c:pt>
                <c:pt idx="32">
                  <c:v>124</c:v>
                </c:pt>
                <c:pt idx="33">
                  <c:v>127</c:v>
                </c:pt>
                <c:pt idx="34">
                  <c:v>127</c:v>
                </c:pt>
                <c:pt idx="35">
                  <c:v>128</c:v>
                </c:pt>
                <c:pt idx="36">
                  <c:v>128</c:v>
                </c:pt>
                <c:pt idx="37">
                  <c:v>130</c:v>
                </c:pt>
                <c:pt idx="38">
                  <c:v>134</c:v>
                </c:pt>
                <c:pt idx="39">
                  <c:v>137</c:v>
                </c:pt>
                <c:pt idx="40">
                  <c:v>141</c:v>
                </c:pt>
                <c:pt idx="41">
                  <c:v>143</c:v>
                </c:pt>
                <c:pt idx="42">
                  <c:v>147</c:v>
                </c:pt>
                <c:pt idx="43">
                  <c:v>152</c:v>
                </c:pt>
                <c:pt idx="44">
                  <c:v>153</c:v>
                </c:pt>
                <c:pt idx="45">
                  <c:v>158</c:v>
                </c:pt>
                <c:pt idx="46">
                  <c:v>159</c:v>
                </c:pt>
                <c:pt idx="47">
                  <c:v>165</c:v>
                </c:pt>
                <c:pt idx="48">
                  <c:v>168</c:v>
                </c:pt>
                <c:pt idx="49">
                  <c:v>170</c:v>
                </c:pt>
                <c:pt idx="50">
                  <c:v>172</c:v>
                </c:pt>
                <c:pt idx="51">
                  <c:v>175</c:v>
                </c:pt>
                <c:pt idx="52">
                  <c:v>178</c:v>
                </c:pt>
                <c:pt idx="53">
                  <c:v>178</c:v>
                </c:pt>
                <c:pt idx="54">
                  <c:v>178</c:v>
                </c:pt>
                <c:pt idx="55">
                  <c:v>183</c:v>
                </c:pt>
                <c:pt idx="56">
                  <c:v>183</c:v>
                </c:pt>
                <c:pt idx="57">
                  <c:v>186</c:v>
                </c:pt>
                <c:pt idx="58">
                  <c:v>189</c:v>
                </c:pt>
                <c:pt idx="59">
                  <c:v>189</c:v>
                </c:pt>
                <c:pt idx="60">
                  <c:v>196</c:v>
                </c:pt>
                <c:pt idx="61">
                  <c:v>197</c:v>
                </c:pt>
                <c:pt idx="62">
                  <c:v>202</c:v>
                </c:pt>
                <c:pt idx="63">
                  <c:v>205</c:v>
                </c:pt>
                <c:pt idx="64">
                  <c:v>207</c:v>
                </c:pt>
                <c:pt idx="65">
                  <c:v>208</c:v>
                </c:pt>
                <c:pt idx="66">
                  <c:v>211</c:v>
                </c:pt>
                <c:pt idx="67">
                  <c:v>216</c:v>
                </c:pt>
                <c:pt idx="68">
                  <c:v>221</c:v>
                </c:pt>
                <c:pt idx="69">
                  <c:v>222</c:v>
                </c:pt>
                <c:pt idx="70">
                  <c:v>226</c:v>
                </c:pt>
                <c:pt idx="71">
                  <c:v>226</c:v>
                </c:pt>
                <c:pt idx="72">
                  <c:v>232</c:v>
                </c:pt>
                <c:pt idx="73">
                  <c:v>234</c:v>
                </c:pt>
                <c:pt idx="74">
                  <c:v>239</c:v>
                </c:pt>
                <c:pt idx="75">
                  <c:v>241</c:v>
                </c:pt>
                <c:pt idx="76">
                  <c:v>265</c:v>
                </c:pt>
                <c:pt idx="77">
                  <c:v>266</c:v>
                </c:pt>
                <c:pt idx="78">
                  <c:v>269</c:v>
                </c:pt>
                <c:pt idx="79">
                  <c:v>280</c:v>
                </c:pt>
                <c:pt idx="80">
                  <c:v>280</c:v>
                </c:pt>
                <c:pt idx="81">
                  <c:v>285</c:v>
                </c:pt>
                <c:pt idx="82">
                  <c:v>305</c:v>
                </c:pt>
                <c:pt idx="83">
                  <c:v>320</c:v>
                </c:pt>
                <c:pt idx="84">
                  <c:v>341</c:v>
                </c:pt>
                <c:pt idx="85">
                  <c:v>341</c:v>
                </c:pt>
                <c:pt idx="86">
                  <c:v>351</c:v>
                </c:pt>
                <c:pt idx="87">
                  <c:v>352</c:v>
                </c:pt>
                <c:pt idx="88">
                  <c:v>361</c:v>
                </c:pt>
                <c:pt idx="89">
                  <c:v>382</c:v>
                </c:pt>
                <c:pt idx="90">
                  <c:v>394</c:v>
                </c:pt>
                <c:pt idx="91">
                  <c:v>465</c:v>
                </c:pt>
                <c:pt idx="92">
                  <c:v>470</c:v>
                </c:pt>
                <c:pt idx="93">
                  <c:v>481</c:v>
                </c:pt>
                <c:pt idx="94">
                  <c:v>512</c:v>
                </c:pt>
                <c:pt idx="95">
                  <c:v>517</c:v>
                </c:pt>
                <c:pt idx="96">
                  <c:v>601</c:v>
                </c:pt>
                <c:pt idx="97">
                  <c:v>721</c:v>
                </c:pt>
                <c:pt idx="98">
                  <c:v>735</c:v>
                </c:pt>
                <c:pt idx="99">
                  <c:v>841</c:v>
                </c:pt>
                <c:pt idx="100">
                  <c:v>961</c:v>
                </c:pt>
                <c:pt idx="101">
                  <c:v>1081</c:v>
                </c:pt>
                <c:pt idx="102">
                  <c:v>1152</c:v>
                </c:pt>
                <c:pt idx="103">
                  <c:v>1186</c:v>
                </c:pt>
                <c:pt idx="104">
                  <c:v>1201</c:v>
                </c:pt>
                <c:pt idx="105">
                  <c:v>1220</c:v>
                </c:pt>
                <c:pt idx="106">
                  <c:v>1254</c:v>
                </c:pt>
                <c:pt idx="107">
                  <c:v>1288</c:v>
                </c:pt>
                <c:pt idx="108">
                  <c:v>1322</c:v>
                </c:pt>
                <c:pt idx="109">
                  <c:v>1356</c:v>
                </c:pt>
                <c:pt idx="110">
                  <c:v>1389</c:v>
                </c:pt>
                <c:pt idx="111">
                  <c:v>1423</c:v>
                </c:pt>
                <c:pt idx="112">
                  <c:v>1457</c:v>
                </c:pt>
                <c:pt idx="113">
                  <c:v>1491</c:v>
                </c:pt>
                <c:pt idx="114">
                  <c:v>1525</c:v>
                </c:pt>
                <c:pt idx="115">
                  <c:v>1559</c:v>
                </c:pt>
                <c:pt idx="116">
                  <c:v>1593</c:v>
                </c:pt>
                <c:pt idx="117">
                  <c:v>1627</c:v>
                </c:pt>
                <c:pt idx="118">
                  <c:v>1661</c:v>
                </c:pt>
                <c:pt idx="119">
                  <c:v>1695</c:v>
                </c:pt>
                <c:pt idx="120">
                  <c:v>1729</c:v>
                </c:pt>
                <c:pt idx="121">
                  <c:v>1763</c:v>
                </c:pt>
                <c:pt idx="122">
                  <c:v>1796</c:v>
                </c:pt>
                <c:pt idx="123">
                  <c:v>1830</c:v>
                </c:pt>
                <c:pt idx="124">
                  <c:v>1864</c:v>
                </c:pt>
                <c:pt idx="125">
                  <c:v>1898</c:v>
                </c:pt>
                <c:pt idx="126">
                  <c:v>1932</c:v>
                </c:pt>
                <c:pt idx="127">
                  <c:v>1966</c:v>
                </c:pt>
              </c:numCache>
            </c:numRef>
          </c:xVal>
          <c:yVal>
            <c:numRef>
              <c:f>'Bowel raw data'!$I$2:$I$129</c:f>
              <c:numCache>
                <c:formatCode>0</c:formatCode>
                <c:ptCount val="128"/>
                <c:pt idx="0">
                  <c:v>100</c:v>
                </c:pt>
                <c:pt idx="1">
                  <c:v>97.208953857421875</c:v>
                </c:pt>
                <c:pt idx="2">
                  <c:v>97.208953857421875</c:v>
                </c:pt>
                <c:pt idx="3">
                  <c:v>97.208953857421875</c:v>
                </c:pt>
                <c:pt idx="4">
                  <c:v>97.208953857421875</c:v>
                </c:pt>
                <c:pt idx="5">
                  <c:v>97.208953857421875</c:v>
                </c:pt>
                <c:pt idx="6">
                  <c:v>47.133575439453125</c:v>
                </c:pt>
                <c:pt idx="7">
                  <c:v>26.380908966064453</c:v>
                </c:pt>
                <c:pt idx="8">
                  <c:v>22.819719314575195</c:v>
                </c:pt>
                <c:pt idx="9">
                  <c:v>21.013751983642578</c:v>
                </c:pt>
                <c:pt idx="10">
                  <c:v>17.65843391418457</c:v>
                </c:pt>
                <c:pt idx="11">
                  <c:v>12.545948028564453</c:v>
                </c:pt>
                <c:pt idx="12">
                  <c:v>12.245329856872559</c:v>
                </c:pt>
                <c:pt idx="13">
                  <c:v>12.185874938964844</c:v>
                </c:pt>
                <c:pt idx="14">
                  <c:v>11.675065994262695</c:v>
                </c:pt>
                <c:pt idx="15">
                  <c:v>11.469279289245605</c:v>
                </c:pt>
                <c:pt idx="16">
                  <c:v>11.254072189331055</c:v>
                </c:pt>
                <c:pt idx="17">
                  <c:v>11.203571319580078</c:v>
                </c:pt>
                <c:pt idx="18">
                  <c:v>11.120235443115234</c:v>
                </c:pt>
                <c:pt idx="19">
                  <c:v>10.939506530761719</c:v>
                </c:pt>
                <c:pt idx="20">
                  <c:v>10.939506530761719</c:v>
                </c:pt>
                <c:pt idx="21">
                  <c:v>10.514129638671875</c:v>
                </c:pt>
                <c:pt idx="22">
                  <c:v>10.47341251373291</c:v>
                </c:pt>
                <c:pt idx="23">
                  <c:v>10.212634086608887</c:v>
                </c:pt>
                <c:pt idx="24">
                  <c:v>9.9275445938110352</c:v>
                </c:pt>
                <c:pt idx="25">
                  <c:v>9.9339809417724609</c:v>
                </c:pt>
                <c:pt idx="26">
                  <c:v>9.9317398071289063</c:v>
                </c:pt>
                <c:pt idx="27">
                  <c:v>9.8560924530029297</c:v>
                </c:pt>
                <c:pt idx="28">
                  <c:v>9.7505283355712891</c:v>
                </c:pt>
                <c:pt idx="29">
                  <c:v>9.6192131042480469</c:v>
                </c:pt>
                <c:pt idx="30">
                  <c:v>9.4603586196899414</c:v>
                </c:pt>
                <c:pt idx="31">
                  <c:v>9.4324798583984375</c:v>
                </c:pt>
                <c:pt idx="32">
                  <c:v>9.3655605316162109</c:v>
                </c:pt>
                <c:pt idx="33">
                  <c:v>9.2718887329101563</c:v>
                </c:pt>
                <c:pt idx="34">
                  <c:v>9.2718887329101563</c:v>
                </c:pt>
                <c:pt idx="35">
                  <c:v>9.2363071441650391</c:v>
                </c:pt>
                <c:pt idx="36">
                  <c:v>9.2363071441650391</c:v>
                </c:pt>
                <c:pt idx="37">
                  <c:v>9.1601896286010742</c:v>
                </c:pt>
                <c:pt idx="38">
                  <c:v>9.0656251907348633</c:v>
                </c:pt>
                <c:pt idx="39">
                  <c:v>9.0449018478393555</c:v>
                </c:pt>
                <c:pt idx="40">
                  <c:v>8.9696874618530273</c:v>
                </c:pt>
                <c:pt idx="41">
                  <c:v>8.9176521301269531</c:v>
                </c:pt>
                <c:pt idx="42">
                  <c:v>8.794184684753418</c:v>
                </c:pt>
                <c:pt idx="43">
                  <c:v>8.7266387939453125</c:v>
                </c:pt>
                <c:pt idx="44">
                  <c:v>8.7194252014160156</c:v>
                </c:pt>
                <c:pt idx="45">
                  <c:v>8.6436777114868164</c:v>
                </c:pt>
                <c:pt idx="46">
                  <c:v>8.6223115921020508</c:v>
                </c:pt>
                <c:pt idx="47">
                  <c:v>8.4658451080322266</c:v>
                </c:pt>
                <c:pt idx="48">
                  <c:v>8.4429683685302734</c:v>
                </c:pt>
                <c:pt idx="49">
                  <c:v>8.4334011077880859</c:v>
                </c:pt>
                <c:pt idx="50">
                  <c:v>8.4139127731323242</c:v>
                </c:pt>
                <c:pt idx="51">
                  <c:v>8.3697910308837891</c:v>
                </c:pt>
                <c:pt idx="52">
                  <c:v>8.3118782043457031</c:v>
                </c:pt>
                <c:pt idx="53">
                  <c:v>8.3118782043457031</c:v>
                </c:pt>
                <c:pt idx="54">
                  <c:v>8.3118782043457031</c:v>
                </c:pt>
                <c:pt idx="55">
                  <c:v>8.1940994262695313</c:v>
                </c:pt>
                <c:pt idx="56">
                  <c:v>8.1940994262695313</c:v>
                </c:pt>
                <c:pt idx="57">
                  <c:v>8.1912078857421875</c:v>
                </c:pt>
                <c:pt idx="58">
                  <c:v>8.1713542938232422</c:v>
                </c:pt>
                <c:pt idx="59">
                  <c:v>8.1713542938232422</c:v>
                </c:pt>
                <c:pt idx="60">
                  <c:v>8.0688695907592773</c:v>
                </c:pt>
                <c:pt idx="61">
                  <c:v>8.0496625900268555</c:v>
                </c:pt>
                <c:pt idx="62">
                  <c:v>7.9739594459533691</c:v>
                </c:pt>
                <c:pt idx="63">
                  <c:v>7.9659566879272461</c:v>
                </c:pt>
                <c:pt idx="64">
                  <c:v>7.9516024589538574</c:v>
                </c:pt>
                <c:pt idx="65">
                  <c:v>7.9421429634094238</c:v>
                </c:pt>
                <c:pt idx="66">
                  <c:v>7.9060459136962891</c:v>
                </c:pt>
                <c:pt idx="67">
                  <c:v>7.8258752822875977</c:v>
                </c:pt>
                <c:pt idx="68">
                  <c:v>7.7785468101501465</c:v>
                </c:pt>
                <c:pt idx="69">
                  <c:v>7.7760019302368164</c:v>
                </c:pt>
                <c:pt idx="70">
                  <c:v>7.7508597373962402</c:v>
                </c:pt>
                <c:pt idx="71">
                  <c:v>7.7508597373962402</c:v>
                </c:pt>
                <c:pt idx="72">
                  <c:v>7.6792888641357422</c:v>
                </c:pt>
                <c:pt idx="73">
                  <c:v>7.6489291191101074</c:v>
                </c:pt>
                <c:pt idx="74">
                  <c:v>7.6049728393554688</c:v>
                </c:pt>
                <c:pt idx="75">
                  <c:v>7.5995683670043945</c:v>
                </c:pt>
                <c:pt idx="76">
                  <c:v>7.4079828262329102</c:v>
                </c:pt>
                <c:pt idx="77">
                  <c:v>7.3987126350402832</c:v>
                </c:pt>
                <c:pt idx="78">
                  <c:v>7.3668003082275391</c:v>
                </c:pt>
                <c:pt idx="79">
                  <c:v>7.2948513031005859</c:v>
                </c:pt>
                <c:pt idx="80">
                  <c:v>7.2948513031005859</c:v>
                </c:pt>
                <c:pt idx="81">
                  <c:v>7.2596855163574219</c:v>
                </c:pt>
                <c:pt idx="82">
                  <c:v>7.126558780670166</c:v>
                </c:pt>
                <c:pt idx="83">
                  <c:v>7.0408835411071777</c:v>
                </c:pt>
                <c:pt idx="84">
                  <c:v>6.925173282623291</c:v>
                </c:pt>
                <c:pt idx="85">
                  <c:v>6.925173282623291</c:v>
                </c:pt>
                <c:pt idx="86">
                  <c:v>6.8531460762023926</c:v>
                </c:pt>
                <c:pt idx="87">
                  <c:v>6.8532886505126953</c:v>
                </c:pt>
                <c:pt idx="88">
                  <c:v>6.824803352355957</c:v>
                </c:pt>
                <c:pt idx="89">
                  <c:v>6.7273063659667969</c:v>
                </c:pt>
                <c:pt idx="90">
                  <c:v>6.6725873947143555</c:v>
                </c:pt>
                <c:pt idx="91">
                  <c:v>6.4121060371398926</c:v>
                </c:pt>
                <c:pt idx="92">
                  <c:v>6.3852906227111816</c:v>
                </c:pt>
                <c:pt idx="93">
                  <c:v>6.3669719696044922</c:v>
                </c:pt>
                <c:pt idx="94">
                  <c:v>6.2657675743103027</c:v>
                </c:pt>
                <c:pt idx="95">
                  <c:v>6.2614655494689941</c:v>
                </c:pt>
                <c:pt idx="96">
                  <c:v>6.057884693145752</c:v>
                </c:pt>
                <c:pt idx="97">
                  <c:v>5.8241481781005859</c:v>
                </c:pt>
                <c:pt idx="98">
                  <c:v>5.8095002174377441</c:v>
                </c:pt>
                <c:pt idx="99">
                  <c:v>5.6587934494018555</c:v>
                </c:pt>
                <c:pt idx="100">
                  <c:v>5.5136017799377441</c:v>
                </c:pt>
                <c:pt idx="101">
                  <c:v>5.4039840698242188</c:v>
                </c:pt>
                <c:pt idx="102">
                  <c:v>5.3449926376342773</c:v>
                </c:pt>
                <c:pt idx="103">
                  <c:v>5.3145818710327148</c:v>
                </c:pt>
                <c:pt idx="104">
                  <c:v>5.3065733909606934</c:v>
                </c:pt>
                <c:pt idx="105">
                  <c:v>5.2932925224304199</c:v>
                </c:pt>
                <c:pt idx="106">
                  <c:v>5.2653489112854004</c:v>
                </c:pt>
                <c:pt idx="107">
                  <c:v>5.2458596229553223</c:v>
                </c:pt>
                <c:pt idx="108">
                  <c:v>5.2197961807250977</c:v>
                </c:pt>
                <c:pt idx="109">
                  <c:v>5.2021241188049316</c:v>
                </c:pt>
                <c:pt idx="110">
                  <c:v>5.179379940032959</c:v>
                </c:pt>
                <c:pt idx="111">
                  <c:v>5.1621155738830566</c:v>
                </c:pt>
                <c:pt idx="112">
                  <c:v>5.1409454345703125</c:v>
                </c:pt>
                <c:pt idx="113">
                  <c:v>5.1242995262145996</c:v>
                </c:pt>
                <c:pt idx="114">
                  <c:v>5.1051902770996094</c:v>
                </c:pt>
                <c:pt idx="115">
                  <c:v>5.0889263153076172</c:v>
                </c:pt>
                <c:pt idx="116">
                  <c:v>5.0717720985412598</c:v>
                </c:pt>
                <c:pt idx="117">
                  <c:v>5.055689811706543</c:v>
                </c:pt>
                <c:pt idx="118">
                  <c:v>5.0403976440429688</c:v>
                </c:pt>
                <c:pt idx="119">
                  <c:v>5.0243263244628906</c:v>
                </c:pt>
                <c:pt idx="120">
                  <c:v>5.0108127593994141</c:v>
                </c:pt>
                <c:pt idx="121">
                  <c:v>4.9946045875549316</c:v>
                </c:pt>
                <c:pt idx="122">
                  <c:v>4.9831943511962891</c:v>
                </c:pt>
                <c:pt idx="123">
                  <c:v>4.9681234359741211</c:v>
                </c:pt>
                <c:pt idx="124">
                  <c:v>4.9564480781555176</c:v>
                </c:pt>
                <c:pt idx="125">
                  <c:v>4.9430465698242188</c:v>
                </c:pt>
                <c:pt idx="126">
                  <c:v>4.9309110641479492</c:v>
                </c:pt>
                <c:pt idx="127">
                  <c:v>4.9191126823425293</c:v>
                </c:pt>
              </c:numCache>
            </c:numRef>
          </c:yVal>
          <c:smooth val="0"/>
          <c:extLst>
            <c:ext xmlns:c16="http://schemas.microsoft.com/office/drawing/2014/chart" uri="{C3380CC4-5D6E-409C-BE32-E72D297353CC}">
              <c16:uniqueId val="{00000006-5089-4DD7-872F-FB89F4FFB3EA}"/>
            </c:ext>
          </c:extLst>
        </c:ser>
        <c:ser>
          <c:idx val="6"/>
          <c:order val="6"/>
          <c:tx>
            <c:strRef>
              <c:f>'Bowel raw data'!$O$13</c:f>
              <c:strCache>
                <c:ptCount val="1"/>
                <c:pt idx="0">
                  <c:v>Airedale NHS Foundation Trust</c:v>
                </c:pt>
              </c:strCache>
            </c:strRef>
          </c:tx>
          <c:spPr>
            <a:ln w="28575">
              <a:noFill/>
            </a:ln>
          </c:spPr>
          <c:marker>
            <c:symbol val="diamond"/>
            <c:size val="7"/>
            <c:spPr>
              <a:solidFill>
                <a:srgbClr val="FFFF00"/>
              </a:solidFill>
              <a:ln>
                <a:solidFill>
                  <a:schemeClr val="tx1"/>
                </a:solidFill>
              </a:ln>
            </c:spPr>
          </c:marker>
          <c:xVal>
            <c:numRef>
              <c:f>'Bowel-funnel plot'!$C$10</c:f>
              <c:numCache>
                <c:formatCode>General</c:formatCode>
                <c:ptCount val="1"/>
                <c:pt idx="0">
                  <c:v>75</c:v>
                </c:pt>
              </c:numCache>
            </c:numRef>
          </c:xVal>
          <c:yVal>
            <c:numRef>
              <c:f>'Bowel-funnel plot'!$C$11</c:f>
              <c:numCache>
                <c:formatCode>0.0</c:formatCode>
                <c:ptCount val="1"/>
                <c:pt idx="0">
                  <c:v>0</c:v>
                </c:pt>
              </c:numCache>
            </c:numRef>
          </c:yVal>
          <c:smooth val="0"/>
          <c:extLst>
            <c:ext xmlns:c16="http://schemas.microsoft.com/office/drawing/2014/chart" uri="{C3380CC4-5D6E-409C-BE32-E72D297353CC}">
              <c16:uniqueId val="{00000008-5089-4DD7-872F-FB89F4FFB3EA}"/>
            </c:ext>
          </c:extLst>
        </c:ser>
        <c:dLbls>
          <c:showLegendKey val="0"/>
          <c:showVal val="0"/>
          <c:showCatName val="0"/>
          <c:showSerName val="0"/>
          <c:showPercent val="0"/>
          <c:showBubbleSize val="0"/>
        </c:dLbls>
        <c:axId val="147940096"/>
        <c:axId val="147942016"/>
      </c:scatterChart>
      <c:valAx>
        <c:axId val="147940096"/>
        <c:scaling>
          <c:orientation val="minMax"/>
          <c:max val="1600"/>
          <c:min val="0"/>
        </c:scaling>
        <c:delete val="0"/>
        <c:axPos val="b"/>
        <c:title>
          <c:tx>
            <c:strRef>
              <c:f>'Bowel raw data'!$P$6</c:f>
              <c:strCache>
                <c:ptCount val="1"/>
                <c:pt idx="0">
                  <c:v>Trust caseload (2020)</c:v>
                </c:pt>
              </c:strCache>
            </c:strRef>
          </c:tx>
          <c:overlay val="0"/>
        </c:title>
        <c:numFmt formatCode="0" sourceLinked="1"/>
        <c:majorTickMark val="out"/>
        <c:minorTickMark val="none"/>
        <c:tickLblPos val="low"/>
        <c:crossAx val="147942016"/>
        <c:crosses val="autoZero"/>
        <c:crossBetween val="midCat"/>
      </c:valAx>
      <c:valAx>
        <c:axId val="147942016"/>
        <c:scaling>
          <c:orientation val="minMax"/>
          <c:max val="20"/>
        </c:scaling>
        <c:delete val="0"/>
        <c:axPos val="l"/>
        <c:title>
          <c:tx>
            <c:strRef>
              <c:f>'Bowel raw data'!$P$7</c:f>
              <c:strCache>
                <c:ptCount val="1"/>
                <c:pt idx="0">
                  <c:v>Risk-adjusted 30 day post-SACT mortality percentage</c:v>
                </c:pt>
              </c:strCache>
            </c:strRef>
          </c:tx>
          <c:overlay val="0"/>
          <c:txPr>
            <a:bodyPr rot="-5400000" vert="horz"/>
            <a:lstStyle/>
            <a:p>
              <a:pPr>
                <a:defRPr/>
              </a:pPr>
              <a:endParaRPr lang="en-US"/>
            </a:p>
          </c:txPr>
        </c:title>
        <c:numFmt formatCode="0" sourceLinked="1"/>
        <c:majorTickMark val="out"/>
        <c:minorTickMark val="none"/>
        <c:tickLblPos val="nextTo"/>
        <c:crossAx val="147940096"/>
        <c:crosses val="autoZero"/>
        <c:crossBetween val="midCat"/>
      </c:valAx>
    </c:plotArea>
    <c:legend>
      <c:legendPos val="b"/>
      <c:legendEntry>
        <c:idx val="3"/>
        <c:delete val="1"/>
      </c:legendEntry>
      <c:legendEntry>
        <c:idx val="5"/>
        <c:delete val="1"/>
      </c:legendEntry>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'Breast raw data'!$P$5</c:f>
          <c:strCache>
            <c:ptCount val="1"/>
            <c:pt idx="0">
              <c:v>Risk-adjusted 30 day post-SACT mortality percentage, female breast patients aged 18+ and treated in 2020, England</c:v>
            </c:pt>
          </c:strCache>
        </c:strRef>
      </c:tx>
      <c:overlay val="0"/>
    </c:title>
    <c:autoTitleDeleted val="0"/>
    <c:plotArea>
      <c:layout/>
      <c:scatterChart>
        <c:scatterStyle val="lineMarker"/>
        <c:varyColors val="0"/>
        <c:ser>
          <c:idx val="0"/>
          <c:order val="0"/>
          <c:tx>
            <c:v>Data</c:v>
          </c:tx>
          <c:spPr>
            <a:ln w="28575">
              <a:noFill/>
            </a:ln>
          </c:spPr>
          <c:xVal>
            <c:numRef>
              <c:f>'Breast raw data'!$C$2:$C$117</c:f>
              <c:numCache>
                <c:formatCode>0</c:formatCode>
                <c:ptCount val="116"/>
                <c:pt idx="0">
                  <c:v>0</c:v>
                </c:pt>
                <c:pt idx="1">
                  <c:v>1</c:v>
                </c:pt>
                <c:pt idx="2">
                  <c:v>1</c:v>
                </c:pt>
                <c:pt idx="3">
                  <c:v>58</c:v>
                </c:pt>
                <c:pt idx="4">
                  <c:v>70</c:v>
                </c:pt>
                <c:pt idx="5">
                  <c:v>73</c:v>
                </c:pt>
                <c:pt idx="6">
                  <c:v>74</c:v>
                </c:pt>
                <c:pt idx="7">
                  <c:v>76</c:v>
                </c:pt>
                <c:pt idx="8">
                  <c:v>84</c:v>
                </c:pt>
                <c:pt idx="9">
                  <c:v>92</c:v>
                </c:pt>
                <c:pt idx="10">
                  <c:v>93</c:v>
                </c:pt>
                <c:pt idx="11">
                  <c:v>94</c:v>
                </c:pt>
                <c:pt idx="12">
                  <c:v>100</c:v>
                </c:pt>
                <c:pt idx="13">
                  <c:v>103</c:v>
                </c:pt>
                <c:pt idx="14">
                  <c:v>110</c:v>
                </c:pt>
                <c:pt idx="15">
                  <c:v>110</c:v>
                </c:pt>
                <c:pt idx="16">
                  <c:v>113</c:v>
                </c:pt>
                <c:pt idx="17">
                  <c:v>114</c:v>
                </c:pt>
                <c:pt idx="18">
                  <c:v>118</c:v>
                </c:pt>
                <c:pt idx="19">
                  <c:v>125</c:v>
                </c:pt>
                <c:pt idx="20">
                  <c:v>125</c:v>
                </c:pt>
                <c:pt idx="21">
                  <c:v>141</c:v>
                </c:pt>
                <c:pt idx="22">
                  <c:v>144</c:v>
                </c:pt>
                <c:pt idx="23">
                  <c:v>157</c:v>
                </c:pt>
                <c:pt idx="24">
                  <c:v>159</c:v>
                </c:pt>
                <c:pt idx="25">
                  <c:v>161</c:v>
                </c:pt>
                <c:pt idx="26">
                  <c:v>163</c:v>
                </c:pt>
                <c:pt idx="27">
                  <c:v>168</c:v>
                </c:pt>
                <c:pt idx="28">
                  <c:v>171</c:v>
                </c:pt>
                <c:pt idx="29">
                  <c:v>172</c:v>
                </c:pt>
                <c:pt idx="30">
                  <c:v>174</c:v>
                </c:pt>
                <c:pt idx="31">
                  <c:v>176</c:v>
                </c:pt>
                <c:pt idx="32">
                  <c:v>183</c:v>
                </c:pt>
                <c:pt idx="33">
                  <c:v>183</c:v>
                </c:pt>
                <c:pt idx="34">
                  <c:v>186</c:v>
                </c:pt>
                <c:pt idx="35">
                  <c:v>187</c:v>
                </c:pt>
                <c:pt idx="36">
                  <c:v>195</c:v>
                </c:pt>
                <c:pt idx="37">
                  <c:v>198</c:v>
                </c:pt>
                <c:pt idx="38">
                  <c:v>208</c:v>
                </c:pt>
                <c:pt idx="39">
                  <c:v>209</c:v>
                </c:pt>
                <c:pt idx="40">
                  <c:v>209</c:v>
                </c:pt>
                <c:pt idx="41">
                  <c:v>209</c:v>
                </c:pt>
                <c:pt idx="42">
                  <c:v>209</c:v>
                </c:pt>
                <c:pt idx="43">
                  <c:v>210</c:v>
                </c:pt>
                <c:pt idx="44">
                  <c:v>210</c:v>
                </c:pt>
                <c:pt idx="45">
                  <c:v>215</c:v>
                </c:pt>
                <c:pt idx="46">
                  <c:v>223</c:v>
                </c:pt>
                <c:pt idx="47">
                  <c:v>226</c:v>
                </c:pt>
                <c:pt idx="48">
                  <c:v>226</c:v>
                </c:pt>
                <c:pt idx="49">
                  <c:v>229</c:v>
                </c:pt>
                <c:pt idx="50">
                  <c:v>248</c:v>
                </c:pt>
                <c:pt idx="51">
                  <c:v>250</c:v>
                </c:pt>
                <c:pt idx="52">
                  <c:v>260</c:v>
                </c:pt>
                <c:pt idx="53">
                  <c:v>261</c:v>
                </c:pt>
                <c:pt idx="54">
                  <c:v>263</c:v>
                </c:pt>
                <c:pt idx="55">
                  <c:v>265</c:v>
                </c:pt>
                <c:pt idx="56">
                  <c:v>265</c:v>
                </c:pt>
                <c:pt idx="57">
                  <c:v>276</c:v>
                </c:pt>
                <c:pt idx="58">
                  <c:v>282</c:v>
                </c:pt>
                <c:pt idx="59">
                  <c:v>285</c:v>
                </c:pt>
                <c:pt idx="60">
                  <c:v>287</c:v>
                </c:pt>
                <c:pt idx="61">
                  <c:v>309</c:v>
                </c:pt>
                <c:pt idx="62">
                  <c:v>310</c:v>
                </c:pt>
                <c:pt idx="63">
                  <c:v>311</c:v>
                </c:pt>
                <c:pt idx="64">
                  <c:v>326</c:v>
                </c:pt>
                <c:pt idx="65">
                  <c:v>341</c:v>
                </c:pt>
                <c:pt idx="66">
                  <c:v>351</c:v>
                </c:pt>
                <c:pt idx="67">
                  <c:v>354</c:v>
                </c:pt>
                <c:pt idx="68">
                  <c:v>366</c:v>
                </c:pt>
                <c:pt idx="69">
                  <c:v>371</c:v>
                </c:pt>
                <c:pt idx="70">
                  <c:v>413</c:v>
                </c:pt>
                <c:pt idx="71">
                  <c:v>434</c:v>
                </c:pt>
                <c:pt idx="72">
                  <c:v>436</c:v>
                </c:pt>
                <c:pt idx="73">
                  <c:v>452</c:v>
                </c:pt>
                <c:pt idx="74">
                  <c:v>460</c:v>
                </c:pt>
                <c:pt idx="75">
                  <c:v>499</c:v>
                </c:pt>
                <c:pt idx="76">
                  <c:v>511</c:v>
                </c:pt>
                <c:pt idx="77">
                  <c:v>533</c:v>
                </c:pt>
                <c:pt idx="78">
                  <c:v>570</c:v>
                </c:pt>
                <c:pt idx="79">
                  <c:v>627</c:v>
                </c:pt>
                <c:pt idx="80">
                  <c:v>658</c:v>
                </c:pt>
                <c:pt idx="81">
                  <c:v>681</c:v>
                </c:pt>
                <c:pt idx="82">
                  <c:v>851</c:v>
                </c:pt>
                <c:pt idx="83">
                  <c:v>859</c:v>
                </c:pt>
                <c:pt idx="84">
                  <c:v>871</c:v>
                </c:pt>
                <c:pt idx="85">
                  <c:v>1021</c:v>
                </c:pt>
                <c:pt idx="86">
                  <c:v>1191</c:v>
                </c:pt>
                <c:pt idx="87">
                  <c:v>1266</c:v>
                </c:pt>
                <c:pt idx="88">
                  <c:v>1361</c:v>
                </c:pt>
                <c:pt idx="89">
                  <c:v>1531</c:v>
                </c:pt>
                <c:pt idx="90">
                  <c:v>1644</c:v>
                </c:pt>
                <c:pt idx="91">
                  <c:v>1658</c:v>
                </c:pt>
                <c:pt idx="92">
                  <c:v>1672</c:v>
                </c:pt>
                <c:pt idx="93">
                  <c:v>1687</c:v>
                </c:pt>
                <c:pt idx="94">
                  <c:v>1701</c:v>
                </c:pt>
                <c:pt idx="95">
                  <c:v>1701</c:v>
                </c:pt>
                <c:pt idx="96">
                  <c:v>1715</c:v>
                </c:pt>
                <c:pt idx="97">
                  <c:v>1729</c:v>
                </c:pt>
                <c:pt idx="98">
                  <c:v>1744</c:v>
                </c:pt>
                <c:pt idx="99">
                  <c:v>1758</c:v>
                </c:pt>
                <c:pt idx="100">
                  <c:v>1772</c:v>
                </c:pt>
                <c:pt idx="101">
                  <c:v>1786</c:v>
                </c:pt>
                <c:pt idx="102">
                  <c:v>1801</c:v>
                </c:pt>
                <c:pt idx="103">
                  <c:v>1815</c:v>
                </c:pt>
                <c:pt idx="104">
                  <c:v>1829</c:v>
                </c:pt>
                <c:pt idx="105">
                  <c:v>1843</c:v>
                </c:pt>
                <c:pt idx="106">
                  <c:v>1858</c:v>
                </c:pt>
                <c:pt idx="107">
                  <c:v>1872</c:v>
                </c:pt>
                <c:pt idx="108">
                  <c:v>1886</c:v>
                </c:pt>
                <c:pt idx="109">
                  <c:v>1900</c:v>
                </c:pt>
                <c:pt idx="110">
                  <c:v>1915</c:v>
                </c:pt>
                <c:pt idx="111">
                  <c:v>1929</c:v>
                </c:pt>
                <c:pt idx="112">
                  <c:v>1943</c:v>
                </c:pt>
                <c:pt idx="113">
                  <c:v>1957</c:v>
                </c:pt>
                <c:pt idx="114">
                  <c:v>1972</c:v>
                </c:pt>
                <c:pt idx="115">
                  <c:v>1986</c:v>
                </c:pt>
              </c:numCache>
            </c:numRef>
          </c:xVal>
          <c:yVal>
            <c:numRef>
              <c:f>'Breast raw data'!$D$2:$D$117</c:f>
              <c:numCache>
                <c:formatCode>0</c:formatCode>
                <c:ptCount val="116"/>
                <c:pt idx="1">
                  <c:v>0</c:v>
                </c:pt>
                <c:pt idx="3">
                  <c:v>2.3423571586608887</c:v>
                </c:pt>
                <c:pt idx="4">
                  <c:v>3.8016712665557861</c:v>
                </c:pt>
                <c:pt idx="5">
                  <c:v>0</c:v>
                </c:pt>
                <c:pt idx="6">
                  <c:v>2.1912784576416016</c:v>
                </c:pt>
                <c:pt idx="7">
                  <c:v>0</c:v>
                </c:pt>
                <c:pt idx="8">
                  <c:v>2.6940031051635742</c:v>
                </c:pt>
                <c:pt idx="9">
                  <c:v>1.4008585214614868</c:v>
                </c:pt>
                <c:pt idx="10">
                  <c:v>2.4431743621826172</c:v>
                </c:pt>
                <c:pt idx="11">
                  <c:v>0.7612183690071106</c:v>
                </c:pt>
                <c:pt idx="12">
                  <c:v>7.3248238563537598</c:v>
                </c:pt>
                <c:pt idx="13">
                  <c:v>7.8876924514770508</c:v>
                </c:pt>
                <c:pt idx="14">
                  <c:v>0</c:v>
                </c:pt>
                <c:pt idx="15">
                  <c:v>2.9636785984039307</c:v>
                </c:pt>
                <c:pt idx="16">
                  <c:v>1.6297575235366821</c:v>
                </c:pt>
                <c:pt idx="17">
                  <c:v>1.2445821762084961</c:v>
                </c:pt>
                <c:pt idx="18">
                  <c:v>0</c:v>
                </c:pt>
                <c:pt idx="19">
                  <c:v>1.9366236925125122</c:v>
                </c:pt>
                <c:pt idx="20">
                  <c:v>2.0491211414337158</c:v>
                </c:pt>
                <c:pt idx="21">
                  <c:v>3.0214896202087402</c:v>
                </c:pt>
                <c:pt idx="22">
                  <c:v>2.7194774150848389</c:v>
                </c:pt>
                <c:pt idx="23">
                  <c:v>1.693515419960022</c:v>
                </c:pt>
                <c:pt idx="24">
                  <c:v>1.9912257194519043</c:v>
                </c:pt>
                <c:pt idx="25">
                  <c:v>3.6880629062652588</c:v>
                </c:pt>
                <c:pt idx="26">
                  <c:v>1.9498468637466431</c:v>
                </c:pt>
                <c:pt idx="27">
                  <c:v>3.4007720947265625</c:v>
                </c:pt>
                <c:pt idx="29">
                  <c:v>1.1930427551269531</c:v>
                </c:pt>
                <c:pt idx="30">
                  <c:v>0.89796990156173706</c:v>
                </c:pt>
                <c:pt idx="31">
                  <c:v>2.0044605731964111</c:v>
                </c:pt>
                <c:pt idx="32">
                  <c:v>2.6546120643615723</c:v>
                </c:pt>
                <c:pt idx="33">
                  <c:v>2.9434366226196289</c:v>
                </c:pt>
                <c:pt idx="34">
                  <c:v>2.974276065826416</c:v>
                </c:pt>
                <c:pt idx="35">
                  <c:v>1.9482287168502808</c:v>
                </c:pt>
                <c:pt idx="36">
                  <c:v>0.671791672706604</c:v>
                </c:pt>
                <c:pt idx="37">
                  <c:v>1.821681022644043</c:v>
                </c:pt>
                <c:pt idx="38">
                  <c:v>0</c:v>
                </c:pt>
                <c:pt idx="39">
                  <c:v>7.2398076057434082</c:v>
                </c:pt>
                <c:pt idx="40">
                  <c:v>2.062882661819458</c:v>
                </c:pt>
                <c:pt idx="41">
                  <c:v>2.3082349300384521</c:v>
                </c:pt>
                <c:pt idx="42">
                  <c:v>2.4478743076324463</c:v>
                </c:pt>
                <c:pt idx="43">
                  <c:v>3.1840202808380127</c:v>
                </c:pt>
                <c:pt idx="44">
                  <c:v>1.7186309099197388</c:v>
                </c:pt>
                <c:pt idx="45">
                  <c:v>6.5793247222900391</c:v>
                </c:pt>
                <c:pt idx="46">
                  <c:v>3.4912214279174805</c:v>
                </c:pt>
                <c:pt idx="47">
                  <c:v>2.8757569789886475</c:v>
                </c:pt>
                <c:pt idx="48">
                  <c:v>1.0925518274307251</c:v>
                </c:pt>
                <c:pt idx="49">
                  <c:v>2.1704914569854736</c:v>
                </c:pt>
                <c:pt idx="50">
                  <c:v>5.2935419082641602</c:v>
                </c:pt>
                <c:pt idx="51">
                  <c:v>1.4492936134338379</c:v>
                </c:pt>
                <c:pt idx="52">
                  <c:v>2.5478007793426514</c:v>
                </c:pt>
                <c:pt idx="53">
                  <c:v>3.865501880645752</c:v>
                </c:pt>
                <c:pt idx="54">
                  <c:v>3.4205975532531738</c:v>
                </c:pt>
                <c:pt idx="55">
                  <c:v>4.3171982765197754</c:v>
                </c:pt>
                <c:pt idx="56">
                  <c:v>3.6048336029052734</c:v>
                </c:pt>
                <c:pt idx="57">
                  <c:v>3.0577054023742676</c:v>
                </c:pt>
                <c:pt idx="58">
                  <c:v>4.6232657432556152</c:v>
                </c:pt>
                <c:pt idx="59">
                  <c:v>4.569758415222168</c:v>
                </c:pt>
                <c:pt idx="60">
                  <c:v>1.7702555656433105</c:v>
                </c:pt>
                <c:pt idx="61">
                  <c:v>3.708348274230957</c:v>
                </c:pt>
                <c:pt idx="62">
                  <c:v>0.95492357015609741</c:v>
                </c:pt>
                <c:pt idx="63">
                  <c:v>3.7163600921630859</c:v>
                </c:pt>
                <c:pt idx="64">
                  <c:v>3.0889754295349121</c:v>
                </c:pt>
                <c:pt idx="66">
                  <c:v>4.1850080490112305</c:v>
                </c:pt>
                <c:pt idx="67">
                  <c:v>3.5110464096069336</c:v>
                </c:pt>
                <c:pt idx="68">
                  <c:v>2.2107782363891602</c:v>
                </c:pt>
                <c:pt idx="69">
                  <c:v>1.5296711921691895</c:v>
                </c:pt>
                <c:pt idx="70">
                  <c:v>2.2525603771209717</c:v>
                </c:pt>
                <c:pt idx="71">
                  <c:v>5.1611104011535645</c:v>
                </c:pt>
                <c:pt idx="72">
                  <c:v>2.2196900844573975</c:v>
                </c:pt>
                <c:pt idx="73">
                  <c:v>3.6077034473419189</c:v>
                </c:pt>
                <c:pt idx="74">
                  <c:v>5.5074405670166016</c:v>
                </c:pt>
                <c:pt idx="75">
                  <c:v>3.2161717414855957</c:v>
                </c:pt>
                <c:pt idx="77">
                  <c:v>1.0123292207717896</c:v>
                </c:pt>
                <c:pt idx="78">
                  <c:v>1.0583902597427368</c:v>
                </c:pt>
                <c:pt idx="79">
                  <c:v>2.6475224494934082</c:v>
                </c:pt>
                <c:pt idx="80">
                  <c:v>3.8955833911895752</c:v>
                </c:pt>
                <c:pt idx="83">
                  <c:v>3.4360220432281494</c:v>
                </c:pt>
                <c:pt idx="84">
                  <c:v>5.0101995468139648</c:v>
                </c:pt>
                <c:pt idx="87">
                  <c:v>1.513458251953125</c:v>
                </c:pt>
                <c:pt idx="90">
                  <c:v>2.5359187126159668</c:v>
                </c:pt>
              </c:numCache>
            </c:numRef>
          </c:yVal>
          <c:smooth val="0"/>
          <c:extLst>
            <c:ext xmlns:c16="http://schemas.microsoft.com/office/drawing/2014/chart" uri="{C3380CC4-5D6E-409C-BE32-E72D297353CC}">
              <c16:uniqueId val="{00000000-012D-42F0-9C3E-EDFF5A1F37FF}"/>
            </c:ext>
          </c:extLst>
        </c:ser>
        <c:ser>
          <c:idx val="1"/>
          <c:order val="1"/>
          <c:tx>
            <c:v>Average</c:v>
          </c:tx>
          <c:spPr>
            <a:ln w="28575">
              <a:solidFill>
                <a:srgbClr val="FF0000"/>
              </a:solidFill>
            </a:ln>
          </c:spPr>
          <c:marker>
            <c:symbol val="none"/>
          </c:marker>
          <c:dPt>
            <c:idx val="0"/>
            <c:bubble3D val="0"/>
            <c:extLst>
              <c:ext xmlns:c16="http://schemas.microsoft.com/office/drawing/2014/chart" uri="{C3380CC4-5D6E-409C-BE32-E72D297353CC}">
                <c16:uniqueId val="{00000001-012D-42F0-9C3E-EDFF5A1F37FF}"/>
              </c:ext>
            </c:extLst>
          </c:dPt>
          <c:xVal>
            <c:numRef>
              <c:f>'Breast raw data'!$P$10:$Q$10</c:f>
              <c:numCache>
                <c:formatCode>0</c:formatCode>
                <c:ptCount val="2"/>
                <c:pt idx="0">
                  <c:v>0</c:v>
                </c:pt>
                <c:pt idx="1">
                  <c:v>1986</c:v>
                </c:pt>
              </c:numCache>
            </c:numRef>
          </c:xVal>
          <c:yVal>
            <c:numRef>
              <c:f>'Breast raw data'!$P$9:$Q$9</c:f>
              <c:numCache>
                <c:formatCode>0.00</c:formatCode>
                <c:ptCount val="2"/>
                <c:pt idx="0">
                  <c:v>2.6989311464130878</c:v>
                </c:pt>
                <c:pt idx="1">
                  <c:v>2.6989311464130878</c:v>
                </c:pt>
              </c:numCache>
            </c:numRef>
          </c:yVal>
          <c:smooth val="0"/>
          <c:extLst>
            <c:ext xmlns:c16="http://schemas.microsoft.com/office/drawing/2014/chart" uri="{C3380CC4-5D6E-409C-BE32-E72D297353CC}">
              <c16:uniqueId val="{00000002-012D-42F0-9C3E-EDFF5A1F37FF}"/>
            </c:ext>
          </c:extLst>
        </c:ser>
        <c:ser>
          <c:idx val="2"/>
          <c:order val="2"/>
          <c:tx>
            <c:v>2SD limits</c:v>
          </c:tx>
          <c:spPr>
            <a:ln w="28575">
              <a:solidFill>
                <a:schemeClr val="tx1"/>
              </a:solidFill>
              <a:prstDash val="sysDot"/>
            </a:ln>
          </c:spPr>
          <c:marker>
            <c:symbol val="none"/>
          </c:marker>
          <c:xVal>
            <c:numRef>
              <c:f>'Breast raw data'!$C$2:$C$117</c:f>
              <c:numCache>
                <c:formatCode>0</c:formatCode>
                <c:ptCount val="116"/>
                <c:pt idx="0">
                  <c:v>0</c:v>
                </c:pt>
                <c:pt idx="1">
                  <c:v>1</c:v>
                </c:pt>
                <c:pt idx="2">
                  <c:v>1</c:v>
                </c:pt>
                <c:pt idx="3">
                  <c:v>58</c:v>
                </c:pt>
                <c:pt idx="4">
                  <c:v>70</c:v>
                </c:pt>
                <c:pt idx="5">
                  <c:v>73</c:v>
                </c:pt>
                <c:pt idx="6">
                  <c:v>74</c:v>
                </c:pt>
                <c:pt idx="7">
                  <c:v>76</c:v>
                </c:pt>
                <c:pt idx="8">
                  <c:v>84</c:v>
                </c:pt>
                <c:pt idx="9">
                  <c:v>92</c:v>
                </c:pt>
                <c:pt idx="10">
                  <c:v>93</c:v>
                </c:pt>
                <c:pt idx="11">
                  <c:v>94</c:v>
                </c:pt>
                <c:pt idx="12">
                  <c:v>100</c:v>
                </c:pt>
                <c:pt idx="13">
                  <c:v>103</c:v>
                </c:pt>
                <c:pt idx="14">
                  <c:v>110</c:v>
                </c:pt>
                <c:pt idx="15">
                  <c:v>110</c:v>
                </c:pt>
                <c:pt idx="16">
                  <c:v>113</c:v>
                </c:pt>
                <c:pt idx="17">
                  <c:v>114</c:v>
                </c:pt>
                <c:pt idx="18">
                  <c:v>118</c:v>
                </c:pt>
                <c:pt idx="19">
                  <c:v>125</c:v>
                </c:pt>
                <c:pt idx="20">
                  <c:v>125</c:v>
                </c:pt>
                <c:pt idx="21">
                  <c:v>141</c:v>
                </c:pt>
                <c:pt idx="22">
                  <c:v>144</c:v>
                </c:pt>
                <c:pt idx="23">
                  <c:v>157</c:v>
                </c:pt>
                <c:pt idx="24">
                  <c:v>159</c:v>
                </c:pt>
                <c:pt idx="25">
                  <c:v>161</c:v>
                </c:pt>
                <c:pt idx="26">
                  <c:v>163</c:v>
                </c:pt>
                <c:pt idx="27">
                  <c:v>168</c:v>
                </c:pt>
                <c:pt idx="28">
                  <c:v>171</c:v>
                </c:pt>
                <c:pt idx="29">
                  <c:v>172</c:v>
                </c:pt>
                <c:pt idx="30">
                  <c:v>174</c:v>
                </c:pt>
                <c:pt idx="31">
                  <c:v>176</c:v>
                </c:pt>
                <c:pt idx="32">
                  <c:v>183</c:v>
                </c:pt>
                <c:pt idx="33">
                  <c:v>183</c:v>
                </c:pt>
                <c:pt idx="34">
                  <c:v>186</c:v>
                </c:pt>
                <c:pt idx="35">
                  <c:v>187</c:v>
                </c:pt>
                <c:pt idx="36">
                  <c:v>195</c:v>
                </c:pt>
                <c:pt idx="37">
                  <c:v>198</c:v>
                </c:pt>
                <c:pt idx="38">
                  <c:v>208</c:v>
                </c:pt>
                <c:pt idx="39">
                  <c:v>209</c:v>
                </c:pt>
                <c:pt idx="40">
                  <c:v>209</c:v>
                </c:pt>
                <c:pt idx="41">
                  <c:v>209</c:v>
                </c:pt>
                <c:pt idx="42">
                  <c:v>209</c:v>
                </c:pt>
                <c:pt idx="43">
                  <c:v>210</c:v>
                </c:pt>
                <c:pt idx="44">
                  <c:v>210</c:v>
                </c:pt>
                <c:pt idx="45">
                  <c:v>215</c:v>
                </c:pt>
                <c:pt idx="46">
                  <c:v>223</c:v>
                </c:pt>
                <c:pt idx="47">
                  <c:v>226</c:v>
                </c:pt>
                <c:pt idx="48">
                  <c:v>226</c:v>
                </c:pt>
                <c:pt idx="49">
                  <c:v>229</c:v>
                </c:pt>
                <c:pt idx="50">
                  <c:v>248</c:v>
                </c:pt>
                <c:pt idx="51">
                  <c:v>250</c:v>
                </c:pt>
                <c:pt idx="52">
                  <c:v>260</c:v>
                </c:pt>
                <c:pt idx="53">
                  <c:v>261</c:v>
                </c:pt>
                <c:pt idx="54">
                  <c:v>263</c:v>
                </c:pt>
                <c:pt idx="55">
                  <c:v>265</c:v>
                </c:pt>
                <c:pt idx="56">
                  <c:v>265</c:v>
                </c:pt>
                <c:pt idx="57">
                  <c:v>276</c:v>
                </c:pt>
                <c:pt idx="58">
                  <c:v>282</c:v>
                </c:pt>
                <c:pt idx="59">
                  <c:v>285</c:v>
                </c:pt>
                <c:pt idx="60">
                  <c:v>287</c:v>
                </c:pt>
                <c:pt idx="61">
                  <c:v>309</c:v>
                </c:pt>
                <c:pt idx="62">
                  <c:v>310</c:v>
                </c:pt>
                <c:pt idx="63">
                  <c:v>311</c:v>
                </c:pt>
                <c:pt idx="64">
                  <c:v>326</c:v>
                </c:pt>
                <c:pt idx="65">
                  <c:v>341</c:v>
                </c:pt>
                <c:pt idx="66">
                  <c:v>351</c:v>
                </c:pt>
                <c:pt idx="67">
                  <c:v>354</c:v>
                </c:pt>
                <c:pt idx="68">
                  <c:v>366</c:v>
                </c:pt>
                <c:pt idx="69">
                  <c:v>371</c:v>
                </c:pt>
                <c:pt idx="70">
                  <c:v>413</c:v>
                </c:pt>
                <c:pt idx="71">
                  <c:v>434</c:v>
                </c:pt>
                <c:pt idx="72">
                  <c:v>436</c:v>
                </c:pt>
                <c:pt idx="73">
                  <c:v>452</c:v>
                </c:pt>
                <c:pt idx="74">
                  <c:v>460</c:v>
                </c:pt>
                <c:pt idx="75">
                  <c:v>499</c:v>
                </c:pt>
                <c:pt idx="76">
                  <c:v>511</c:v>
                </c:pt>
                <c:pt idx="77">
                  <c:v>533</c:v>
                </c:pt>
                <c:pt idx="78">
                  <c:v>570</c:v>
                </c:pt>
                <c:pt idx="79">
                  <c:v>627</c:v>
                </c:pt>
                <c:pt idx="80">
                  <c:v>658</c:v>
                </c:pt>
                <c:pt idx="81">
                  <c:v>681</c:v>
                </c:pt>
                <c:pt idx="82">
                  <c:v>851</c:v>
                </c:pt>
                <c:pt idx="83">
                  <c:v>859</c:v>
                </c:pt>
                <c:pt idx="84">
                  <c:v>871</c:v>
                </c:pt>
                <c:pt idx="85">
                  <c:v>1021</c:v>
                </c:pt>
                <c:pt idx="86">
                  <c:v>1191</c:v>
                </c:pt>
                <c:pt idx="87">
                  <c:v>1266</c:v>
                </c:pt>
                <c:pt idx="88">
                  <c:v>1361</c:v>
                </c:pt>
                <c:pt idx="89">
                  <c:v>1531</c:v>
                </c:pt>
                <c:pt idx="90">
                  <c:v>1644</c:v>
                </c:pt>
                <c:pt idx="91">
                  <c:v>1658</c:v>
                </c:pt>
                <c:pt idx="92">
                  <c:v>1672</c:v>
                </c:pt>
                <c:pt idx="93">
                  <c:v>1687</c:v>
                </c:pt>
                <c:pt idx="94">
                  <c:v>1701</c:v>
                </c:pt>
                <c:pt idx="95">
                  <c:v>1701</c:v>
                </c:pt>
                <c:pt idx="96">
                  <c:v>1715</c:v>
                </c:pt>
                <c:pt idx="97">
                  <c:v>1729</c:v>
                </c:pt>
                <c:pt idx="98">
                  <c:v>1744</c:v>
                </c:pt>
                <c:pt idx="99">
                  <c:v>1758</c:v>
                </c:pt>
                <c:pt idx="100">
                  <c:v>1772</c:v>
                </c:pt>
                <c:pt idx="101">
                  <c:v>1786</c:v>
                </c:pt>
                <c:pt idx="102">
                  <c:v>1801</c:v>
                </c:pt>
                <c:pt idx="103">
                  <c:v>1815</c:v>
                </c:pt>
                <c:pt idx="104">
                  <c:v>1829</c:v>
                </c:pt>
                <c:pt idx="105">
                  <c:v>1843</c:v>
                </c:pt>
                <c:pt idx="106">
                  <c:v>1858</c:v>
                </c:pt>
                <c:pt idx="107">
                  <c:v>1872</c:v>
                </c:pt>
                <c:pt idx="108">
                  <c:v>1886</c:v>
                </c:pt>
                <c:pt idx="109">
                  <c:v>1900</c:v>
                </c:pt>
                <c:pt idx="110">
                  <c:v>1915</c:v>
                </c:pt>
                <c:pt idx="111">
                  <c:v>1929</c:v>
                </c:pt>
                <c:pt idx="112">
                  <c:v>1943</c:v>
                </c:pt>
                <c:pt idx="113">
                  <c:v>1957</c:v>
                </c:pt>
                <c:pt idx="114">
                  <c:v>1972</c:v>
                </c:pt>
                <c:pt idx="115">
                  <c:v>1986</c:v>
                </c:pt>
              </c:numCache>
            </c:numRef>
          </c:xVal>
          <c:yVal>
            <c:numRef>
              <c:f>'Breast raw data'!$F$2:$F$117</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8.5180133581161499E-2</c:v>
                </c:pt>
                <c:pt idx="22">
                  <c:v>0.10399793088436127</c:v>
                </c:pt>
                <c:pt idx="23">
                  <c:v>0.19075101613998413</c:v>
                </c:pt>
                <c:pt idx="24">
                  <c:v>0.20512880384922028</c:v>
                </c:pt>
                <c:pt idx="25">
                  <c:v>0.21985410153865814</c:v>
                </c:pt>
                <c:pt idx="26">
                  <c:v>0.2349536120891571</c:v>
                </c:pt>
                <c:pt idx="27">
                  <c:v>0.27452060580253601</c:v>
                </c:pt>
                <c:pt idx="28">
                  <c:v>0.29965090751647949</c:v>
                </c:pt>
                <c:pt idx="29">
                  <c:v>0.30828171968460083</c:v>
                </c:pt>
                <c:pt idx="30">
                  <c:v>0.32594773173332214</c:v>
                </c:pt>
                <c:pt idx="31">
                  <c:v>0.34417971968650818</c:v>
                </c:pt>
                <c:pt idx="32">
                  <c:v>0.41293686628341675</c:v>
                </c:pt>
                <c:pt idx="33">
                  <c:v>0.41293686628341675</c:v>
                </c:pt>
                <c:pt idx="34">
                  <c:v>0.44502937793731689</c:v>
                </c:pt>
                <c:pt idx="35">
                  <c:v>0.45611196756362915</c:v>
                </c:pt>
                <c:pt idx="36">
                  <c:v>0.52669334411621094</c:v>
                </c:pt>
                <c:pt idx="37">
                  <c:v>0.53518539667129517</c:v>
                </c:pt>
                <c:pt idx="38">
                  <c:v>0.56716400384902954</c:v>
                </c:pt>
                <c:pt idx="39">
                  <c:v>0.57071477174758911</c:v>
                </c:pt>
                <c:pt idx="40">
                  <c:v>0.57071477174758911</c:v>
                </c:pt>
                <c:pt idx="41">
                  <c:v>0.57071477174758911</c:v>
                </c:pt>
                <c:pt idx="42">
                  <c:v>0.57071477174758911</c:v>
                </c:pt>
                <c:pt idx="43">
                  <c:v>0.57433652877807617</c:v>
                </c:pt>
                <c:pt idx="44">
                  <c:v>0.57433652877807617</c:v>
                </c:pt>
                <c:pt idx="45">
                  <c:v>0.59357452392578125</c:v>
                </c:pt>
                <c:pt idx="46">
                  <c:v>0.62873530387878418</c:v>
                </c:pt>
                <c:pt idx="47">
                  <c:v>0.64349138736724854</c:v>
                </c:pt>
                <c:pt idx="48">
                  <c:v>0.64349138736724854</c:v>
                </c:pt>
                <c:pt idx="49">
                  <c:v>0.65919780731201172</c:v>
                </c:pt>
                <c:pt idx="50">
                  <c:v>0.78527361154556274</c:v>
                </c:pt>
                <c:pt idx="51">
                  <c:v>0.80070483684539795</c:v>
                </c:pt>
                <c:pt idx="52">
                  <c:v>0.81894683837890625</c:v>
                </c:pt>
                <c:pt idx="53">
                  <c:v>0.82108592987060547</c:v>
                </c:pt>
                <c:pt idx="54">
                  <c:v>0.82555150985717773</c:v>
                </c:pt>
                <c:pt idx="55">
                  <c:v>0.83027535676956177</c:v>
                </c:pt>
                <c:pt idx="56">
                  <c:v>0.83027535676956177</c:v>
                </c:pt>
                <c:pt idx="57">
                  <c:v>0.86135834455490112</c:v>
                </c:pt>
                <c:pt idx="58">
                  <c:v>0.88243037462234497</c:v>
                </c:pt>
                <c:pt idx="59">
                  <c:v>0.8942033052444458</c:v>
                </c:pt>
                <c:pt idx="60">
                  <c:v>0.90254312753677368</c:v>
                </c:pt>
                <c:pt idx="61">
                  <c:v>0.99500435590744019</c:v>
                </c:pt>
                <c:pt idx="62">
                  <c:v>0.99634599685668945</c:v>
                </c:pt>
                <c:pt idx="63">
                  <c:v>0.99774038791656494</c:v>
                </c:pt>
                <c:pt idx="64">
                  <c:v>1.0256539583206177</c:v>
                </c:pt>
                <c:pt idx="65">
                  <c:v>1.0693701505661011</c:v>
                </c:pt>
                <c:pt idx="66">
                  <c:v>1.109600305557251</c:v>
                </c:pt>
                <c:pt idx="67">
                  <c:v>1.1237044334411621</c:v>
                </c:pt>
                <c:pt idx="68">
                  <c:v>1.1389116048812866</c:v>
                </c:pt>
                <c:pt idx="69">
                  <c:v>1.1460335254669189</c:v>
                </c:pt>
                <c:pt idx="70">
                  <c:v>1.2428605556488037</c:v>
                </c:pt>
                <c:pt idx="71">
                  <c:v>1.2737870216369629</c:v>
                </c:pt>
                <c:pt idx="72">
                  <c:v>1.2780417203903198</c:v>
                </c:pt>
                <c:pt idx="73">
                  <c:v>1.3221474885940552</c:v>
                </c:pt>
                <c:pt idx="74">
                  <c:v>1.3292524814605713</c:v>
                </c:pt>
                <c:pt idx="75">
                  <c:v>1.3954228162765503</c:v>
                </c:pt>
                <c:pt idx="76">
                  <c:v>1.4052140712738037</c:v>
                </c:pt>
                <c:pt idx="77">
                  <c:v>1.4323804378509521</c:v>
                </c:pt>
                <c:pt idx="78">
                  <c:v>1.4788836240768433</c:v>
                </c:pt>
                <c:pt idx="79">
                  <c:v>1.5460038185119629</c:v>
                </c:pt>
                <c:pt idx="80">
                  <c:v>1.5762109756469727</c:v>
                </c:pt>
                <c:pt idx="81">
                  <c:v>1.6050601005554199</c:v>
                </c:pt>
                <c:pt idx="82">
                  <c:v>1.7346574068069458</c:v>
                </c:pt>
                <c:pt idx="83">
                  <c:v>1.7439275979995728</c:v>
                </c:pt>
                <c:pt idx="84">
                  <c:v>1.7475062608718872</c:v>
                </c:pt>
                <c:pt idx="85">
                  <c:v>1.832821249961853</c:v>
                </c:pt>
                <c:pt idx="86">
                  <c:v>1.9097603559494019</c:v>
                </c:pt>
                <c:pt idx="87">
                  <c:v>1.9376091957092285</c:v>
                </c:pt>
                <c:pt idx="88">
                  <c:v>1.9722107648849487</c:v>
                </c:pt>
                <c:pt idx="89">
                  <c:v>2.0244884490966797</c:v>
                </c:pt>
                <c:pt idx="90">
                  <c:v>2.0520427227020264</c:v>
                </c:pt>
                <c:pt idx="91">
                  <c:v>2.0563879013061523</c:v>
                </c:pt>
                <c:pt idx="92">
                  <c:v>2.0583488941192627</c:v>
                </c:pt>
                <c:pt idx="93">
                  <c:v>2.0627851486206055</c:v>
                </c:pt>
                <c:pt idx="94">
                  <c:v>2.0662851333618164</c:v>
                </c:pt>
                <c:pt idx="95">
                  <c:v>2.0662851333618164</c:v>
                </c:pt>
                <c:pt idx="96">
                  <c:v>2.0685033798217773</c:v>
                </c:pt>
                <c:pt idx="97">
                  <c:v>2.072800874710083</c:v>
                </c:pt>
                <c:pt idx="98">
                  <c:v>2.0758676528930664</c:v>
                </c:pt>
                <c:pt idx="99">
                  <c:v>2.0783455371856689</c:v>
                </c:pt>
                <c:pt idx="100">
                  <c:v>2.0828871726989746</c:v>
                </c:pt>
                <c:pt idx="101">
                  <c:v>2.0850348472595215</c:v>
                </c:pt>
                <c:pt idx="102">
                  <c:v>2.0878994464874268</c:v>
                </c:pt>
                <c:pt idx="103">
                  <c:v>2.0926897525787354</c:v>
                </c:pt>
                <c:pt idx="104">
                  <c:v>2.0940384864807129</c:v>
                </c:pt>
                <c:pt idx="105">
                  <c:v>2.0969080924987793</c:v>
                </c:pt>
                <c:pt idx="106">
                  <c:v>2.10141921043396</c:v>
                </c:pt>
                <c:pt idx="107">
                  <c:v>2.1027934551239014</c:v>
                </c:pt>
                <c:pt idx="108">
                  <c:v>2.1059303283691406</c:v>
                </c:pt>
                <c:pt idx="109">
                  <c:v>2.1096136569976807</c:v>
                </c:pt>
                <c:pt idx="110">
                  <c:v>2.1113185882568359</c:v>
                </c:pt>
                <c:pt idx="111">
                  <c:v>2.11472487449646</c:v>
                </c:pt>
                <c:pt idx="112">
                  <c:v>2.1176309585571289</c:v>
                </c:pt>
                <c:pt idx="113">
                  <c:v>2.1194381713867188</c:v>
                </c:pt>
                <c:pt idx="114">
                  <c:v>2.1233088970184326</c:v>
                </c:pt>
                <c:pt idx="115">
                  <c:v>2.1254510879516602</c:v>
                </c:pt>
              </c:numCache>
            </c:numRef>
          </c:yVal>
          <c:smooth val="0"/>
          <c:extLst>
            <c:ext xmlns:c16="http://schemas.microsoft.com/office/drawing/2014/chart" uri="{C3380CC4-5D6E-409C-BE32-E72D297353CC}">
              <c16:uniqueId val="{00000003-012D-42F0-9C3E-EDFF5A1F37FF}"/>
            </c:ext>
          </c:extLst>
        </c:ser>
        <c:ser>
          <c:idx val="3"/>
          <c:order val="3"/>
          <c:tx>
            <c:v>2SD limit2</c:v>
          </c:tx>
          <c:spPr>
            <a:ln w="28575">
              <a:solidFill>
                <a:schemeClr val="tx1"/>
              </a:solidFill>
              <a:prstDash val="sysDot"/>
            </a:ln>
          </c:spPr>
          <c:marker>
            <c:symbol val="none"/>
          </c:marker>
          <c:xVal>
            <c:numRef>
              <c:f>'Breast raw data'!$C$2:$C$117</c:f>
              <c:numCache>
                <c:formatCode>0</c:formatCode>
                <c:ptCount val="116"/>
                <c:pt idx="0">
                  <c:v>0</c:v>
                </c:pt>
                <c:pt idx="1">
                  <c:v>1</c:v>
                </c:pt>
                <c:pt idx="2">
                  <c:v>1</c:v>
                </c:pt>
                <c:pt idx="3">
                  <c:v>58</c:v>
                </c:pt>
                <c:pt idx="4">
                  <c:v>70</c:v>
                </c:pt>
                <c:pt idx="5">
                  <c:v>73</c:v>
                </c:pt>
                <c:pt idx="6">
                  <c:v>74</c:v>
                </c:pt>
                <c:pt idx="7">
                  <c:v>76</c:v>
                </c:pt>
                <c:pt idx="8">
                  <c:v>84</c:v>
                </c:pt>
                <c:pt idx="9">
                  <c:v>92</c:v>
                </c:pt>
                <c:pt idx="10">
                  <c:v>93</c:v>
                </c:pt>
                <c:pt idx="11">
                  <c:v>94</c:v>
                </c:pt>
                <c:pt idx="12">
                  <c:v>100</c:v>
                </c:pt>
                <c:pt idx="13">
                  <c:v>103</c:v>
                </c:pt>
                <c:pt idx="14">
                  <c:v>110</c:v>
                </c:pt>
                <c:pt idx="15">
                  <c:v>110</c:v>
                </c:pt>
                <c:pt idx="16">
                  <c:v>113</c:v>
                </c:pt>
                <c:pt idx="17">
                  <c:v>114</c:v>
                </c:pt>
                <c:pt idx="18">
                  <c:v>118</c:v>
                </c:pt>
                <c:pt idx="19">
                  <c:v>125</c:v>
                </c:pt>
                <c:pt idx="20">
                  <c:v>125</c:v>
                </c:pt>
                <c:pt idx="21">
                  <c:v>141</c:v>
                </c:pt>
                <c:pt idx="22">
                  <c:v>144</c:v>
                </c:pt>
                <c:pt idx="23">
                  <c:v>157</c:v>
                </c:pt>
                <c:pt idx="24">
                  <c:v>159</c:v>
                </c:pt>
                <c:pt idx="25">
                  <c:v>161</c:v>
                </c:pt>
                <c:pt idx="26">
                  <c:v>163</c:v>
                </c:pt>
                <c:pt idx="27">
                  <c:v>168</c:v>
                </c:pt>
                <c:pt idx="28">
                  <c:v>171</c:v>
                </c:pt>
                <c:pt idx="29">
                  <c:v>172</c:v>
                </c:pt>
                <c:pt idx="30">
                  <c:v>174</c:v>
                </c:pt>
                <c:pt idx="31">
                  <c:v>176</c:v>
                </c:pt>
                <c:pt idx="32">
                  <c:v>183</c:v>
                </c:pt>
                <c:pt idx="33">
                  <c:v>183</c:v>
                </c:pt>
                <c:pt idx="34">
                  <c:v>186</c:v>
                </c:pt>
                <c:pt idx="35">
                  <c:v>187</c:v>
                </c:pt>
                <c:pt idx="36">
                  <c:v>195</c:v>
                </c:pt>
                <c:pt idx="37">
                  <c:v>198</c:v>
                </c:pt>
                <c:pt idx="38">
                  <c:v>208</c:v>
                </c:pt>
                <c:pt idx="39">
                  <c:v>209</c:v>
                </c:pt>
                <c:pt idx="40">
                  <c:v>209</c:v>
                </c:pt>
                <c:pt idx="41">
                  <c:v>209</c:v>
                </c:pt>
                <c:pt idx="42">
                  <c:v>209</c:v>
                </c:pt>
                <c:pt idx="43">
                  <c:v>210</c:v>
                </c:pt>
                <c:pt idx="44">
                  <c:v>210</c:v>
                </c:pt>
                <c:pt idx="45">
                  <c:v>215</c:v>
                </c:pt>
                <c:pt idx="46">
                  <c:v>223</c:v>
                </c:pt>
                <c:pt idx="47">
                  <c:v>226</c:v>
                </c:pt>
                <c:pt idx="48">
                  <c:v>226</c:v>
                </c:pt>
                <c:pt idx="49">
                  <c:v>229</c:v>
                </c:pt>
                <c:pt idx="50">
                  <c:v>248</c:v>
                </c:pt>
                <c:pt idx="51">
                  <c:v>250</c:v>
                </c:pt>
                <c:pt idx="52">
                  <c:v>260</c:v>
                </c:pt>
                <c:pt idx="53">
                  <c:v>261</c:v>
                </c:pt>
                <c:pt idx="54">
                  <c:v>263</c:v>
                </c:pt>
                <c:pt idx="55">
                  <c:v>265</c:v>
                </c:pt>
                <c:pt idx="56">
                  <c:v>265</c:v>
                </c:pt>
                <c:pt idx="57">
                  <c:v>276</c:v>
                </c:pt>
                <c:pt idx="58">
                  <c:v>282</c:v>
                </c:pt>
                <c:pt idx="59">
                  <c:v>285</c:v>
                </c:pt>
                <c:pt idx="60">
                  <c:v>287</c:v>
                </c:pt>
                <c:pt idx="61">
                  <c:v>309</c:v>
                </c:pt>
                <c:pt idx="62">
                  <c:v>310</c:v>
                </c:pt>
                <c:pt idx="63">
                  <c:v>311</c:v>
                </c:pt>
                <c:pt idx="64">
                  <c:v>326</c:v>
                </c:pt>
                <c:pt idx="65">
                  <c:v>341</c:v>
                </c:pt>
                <c:pt idx="66">
                  <c:v>351</c:v>
                </c:pt>
                <c:pt idx="67">
                  <c:v>354</c:v>
                </c:pt>
                <c:pt idx="68">
                  <c:v>366</c:v>
                </c:pt>
                <c:pt idx="69">
                  <c:v>371</c:v>
                </c:pt>
                <c:pt idx="70">
                  <c:v>413</c:v>
                </c:pt>
                <c:pt idx="71">
                  <c:v>434</c:v>
                </c:pt>
                <c:pt idx="72">
                  <c:v>436</c:v>
                </c:pt>
                <c:pt idx="73">
                  <c:v>452</c:v>
                </c:pt>
                <c:pt idx="74">
                  <c:v>460</c:v>
                </c:pt>
                <c:pt idx="75">
                  <c:v>499</c:v>
                </c:pt>
                <c:pt idx="76">
                  <c:v>511</c:v>
                </c:pt>
                <c:pt idx="77">
                  <c:v>533</c:v>
                </c:pt>
                <c:pt idx="78">
                  <c:v>570</c:v>
                </c:pt>
                <c:pt idx="79">
                  <c:v>627</c:v>
                </c:pt>
                <c:pt idx="80">
                  <c:v>658</c:v>
                </c:pt>
                <c:pt idx="81">
                  <c:v>681</c:v>
                </c:pt>
                <c:pt idx="82">
                  <c:v>851</c:v>
                </c:pt>
                <c:pt idx="83">
                  <c:v>859</c:v>
                </c:pt>
                <c:pt idx="84">
                  <c:v>871</c:v>
                </c:pt>
                <c:pt idx="85">
                  <c:v>1021</c:v>
                </c:pt>
                <c:pt idx="86">
                  <c:v>1191</c:v>
                </c:pt>
                <c:pt idx="87">
                  <c:v>1266</c:v>
                </c:pt>
                <c:pt idx="88">
                  <c:v>1361</c:v>
                </c:pt>
                <c:pt idx="89">
                  <c:v>1531</c:v>
                </c:pt>
                <c:pt idx="90">
                  <c:v>1644</c:v>
                </c:pt>
                <c:pt idx="91">
                  <c:v>1658</c:v>
                </c:pt>
                <c:pt idx="92">
                  <c:v>1672</c:v>
                </c:pt>
                <c:pt idx="93">
                  <c:v>1687</c:v>
                </c:pt>
                <c:pt idx="94">
                  <c:v>1701</c:v>
                </c:pt>
                <c:pt idx="95">
                  <c:v>1701</c:v>
                </c:pt>
                <c:pt idx="96">
                  <c:v>1715</c:v>
                </c:pt>
                <c:pt idx="97">
                  <c:v>1729</c:v>
                </c:pt>
                <c:pt idx="98">
                  <c:v>1744</c:v>
                </c:pt>
                <c:pt idx="99">
                  <c:v>1758</c:v>
                </c:pt>
                <c:pt idx="100">
                  <c:v>1772</c:v>
                </c:pt>
                <c:pt idx="101">
                  <c:v>1786</c:v>
                </c:pt>
                <c:pt idx="102">
                  <c:v>1801</c:v>
                </c:pt>
                <c:pt idx="103">
                  <c:v>1815</c:v>
                </c:pt>
                <c:pt idx="104">
                  <c:v>1829</c:v>
                </c:pt>
                <c:pt idx="105">
                  <c:v>1843</c:v>
                </c:pt>
                <c:pt idx="106">
                  <c:v>1858</c:v>
                </c:pt>
                <c:pt idx="107">
                  <c:v>1872</c:v>
                </c:pt>
                <c:pt idx="108">
                  <c:v>1886</c:v>
                </c:pt>
                <c:pt idx="109">
                  <c:v>1900</c:v>
                </c:pt>
                <c:pt idx="110">
                  <c:v>1915</c:v>
                </c:pt>
                <c:pt idx="111">
                  <c:v>1929</c:v>
                </c:pt>
                <c:pt idx="112">
                  <c:v>1943</c:v>
                </c:pt>
                <c:pt idx="113">
                  <c:v>1957</c:v>
                </c:pt>
                <c:pt idx="114">
                  <c:v>1972</c:v>
                </c:pt>
                <c:pt idx="115">
                  <c:v>1986</c:v>
                </c:pt>
              </c:numCache>
            </c:numRef>
          </c:xVal>
          <c:yVal>
            <c:numRef>
              <c:f>'Breast raw data'!$G$2:$G$117</c:f>
              <c:numCache>
                <c:formatCode>0</c:formatCode>
                <c:ptCount val="116"/>
                <c:pt idx="0">
                  <c:v>100</c:v>
                </c:pt>
                <c:pt idx="1">
                  <c:v>12.633630752563477</c:v>
                </c:pt>
                <c:pt idx="2">
                  <c:v>12.633630752563477</c:v>
                </c:pt>
                <c:pt idx="3">
                  <c:v>6.9053030014038086</c:v>
                </c:pt>
                <c:pt idx="4">
                  <c:v>6.7418851852416992</c:v>
                </c:pt>
                <c:pt idx="5">
                  <c:v>6.6193647384643555</c:v>
                </c:pt>
                <c:pt idx="6">
                  <c:v>6.5761284828186035</c:v>
                </c:pt>
                <c:pt idx="7">
                  <c:v>6.487431526184082</c:v>
                </c:pt>
                <c:pt idx="8">
                  <c:v>6.3956685066223145</c:v>
                </c:pt>
                <c:pt idx="9">
                  <c:v>6.2397060394287109</c:v>
                </c:pt>
                <c:pt idx="10">
                  <c:v>6.2125554084777832</c:v>
                </c:pt>
                <c:pt idx="11">
                  <c:v>6.1843762397766113</c:v>
                </c:pt>
                <c:pt idx="12">
                  <c:v>6.002406120300293</c:v>
                </c:pt>
                <c:pt idx="13">
                  <c:v>6.0191164016723633</c:v>
                </c:pt>
                <c:pt idx="14">
                  <c:v>5.9654431343078613</c:v>
                </c:pt>
                <c:pt idx="15">
                  <c:v>5.9654431343078613</c:v>
                </c:pt>
                <c:pt idx="16">
                  <c:v>5.9170575141906738</c:v>
                </c:pt>
                <c:pt idx="17">
                  <c:v>5.8986959457397461</c:v>
                </c:pt>
                <c:pt idx="18">
                  <c:v>5.8170166015625</c:v>
                </c:pt>
                <c:pt idx="19">
                  <c:v>5.7255072593688965</c:v>
                </c:pt>
                <c:pt idx="20">
                  <c:v>5.7255072593688965</c:v>
                </c:pt>
                <c:pt idx="21">
                  <c:v>5.5712113380432129</c:v>
                </c:pt>
                <c:pt idx="22">
                  <c:v>5.5197219848632813</c:v>
                </c:pt>
                <c:pt idx="23">
                  <c:v>5.4577102661132813</c:v>
                </c:pt>
                <c:pt idx="24">
                  <c:v>5.4390134811401367</c:v>
                </c:pt>
                <c:pt idx="25">
                  <c:v>5.4176902770996094</c:v>
                </c:pt>
                <c:pt idx="26">
                  <c:v>5.3941459655761719</c:v>
                </c:pt>
                <c:pt idx="27">
                  <c:v>5.3277683258056641</c:v>
                </c:pt>
                <c:pt idx="28">
                  <c:v>5.307152271270752</c:v>
                </c:pt>
                <c:pt idx="29">
                  <c:v>5.3087692260742188</c:v>
                </c:pt>
                <c:pt idx="30">
                  <c:v>5.3085775375366211</c:v>
                </c:pt>
                <c:pt idx="31">
                  <c:v>5.3043136596679688</c:v>
                </c:pt>
                <c:pt idx="32">
                  <c:v>5.2644076347351074</c:v>
                </c:pt>
                <c:pt idx="33">
                  <c:v>5.2644076347351074</c:v>
                </c:pt>
                <c:pt idx="34">
                  <c:v>5.238349437713623</c:v>
                </c:pt>
                <c:pt idx="35">
                  <c:v>5.2287602424621582</c:v>
                </c:pt>
                <c:pt idx="36">
                  <c:v>5.1520695686340332</c:v>
                </c:pt>
                <c:pt idx="37">
                  <c:v>5.1543502807617188</c:v>
                </c:pt>
                <c:pt idx="38">
                  <c:v>5.1151046752929688</c:v>
                </c:pt>
                <c:pt idx="39">
                  <c:v>5.1082487106323242</c:v>
                </c:pt>
                <c:pt idx="40">
                  <c:v>5.1082487106323242</c:v>
                </c:pt>
                <c:pt idx="41">
                  <c:v>5.1082487106323242</c:v>
                </c:pt>
                <c:pt idx="42">
                  <c:v>5.1082487106323242</c:v>
                </c:pt>
                <c:pt idx="43">
                  <c:v>5.1009888648986816</c:v>
                </c:pt>
                <c:pt idx="44">
                  <c:v>5.1009888648986816</c:v>
                </c:pt>
                <c:pt idx="45">
                  <c:v>5.0594935417175293</c:v>
                </c:pt>
                <c:pt idx="46">
                  <c:v>5.0235981941223145</c:v>
                </c:pt>
                <c:pt idx="47">
                  <c:v>5.0192584991455078</c:v>
                </c:pt>
                <c:pt idx="48">
                  <c:v>5.0192584991455078</c:v>
                </c:pt>
                <c:pt idx="49">
                  <c:v>5.009915828704834</c:v>
                </c:pt>
                <c:pt idx="50">
                  <c:v>4.9115023612976074</c:v>
                </c:pt>
                <c:pt idx="51">
                  <c:v>4.9099411964416504</c:v>
                </c:pt>
                <c:pt idx="52">
                  <c:v>4.876096248626709</c:v>
                </c:pt>
                <c:pt idx="53">
                  <c:v>4.8708310127258301</c:v>
                </c:pt>
                <c:pt idx="54">
                  <c:v>4.859504222869873</c:v>
                </c:pt>
                <c:pt idx="55">
                  <c:v>4.8472108840942383</c:v>
                </c:pt>
                <c:pt idx="56">
                  <c:v>4.8472108840942383</c:v>
                </c:pt>
                <c:pt idx="57">
                  <c:v>4.8122291564941406</c:v>
                </c:pt>
                <c:pt idx="58">
                  <c:v>4.7981877326965332</c:v>
                </c:pt>
                <c:pt idx="59">
                  <c:v>4.7868313789367676</c:v>
                </c:pt>
                <c:pt idx="60">
                  <c:v>4.7779364585876465</c:v>
                </c:pt>
                <c:pt idx="61">
                  <c:v>4.7116618156433105</c:v>
                </c:pt>
                <c:pt idx="62">
                  <c:v>4.7084012031555176</c:v>
                </c:pt>
                <c:pt idx="63">
                  <c:v>4.704899787902832</c:v>
                </c:pt>
                <c:pt idx="64">
                  <c:v>4.6519298553466797</c:v>
                </c:pt>
                <c:pt idx="65">
                  <c:v>4.6188359260559082</c:v>
                </c:pt>
                <c:pt idx="66">
                  <c:v>4.5836186408996582</c:v>
                </c:pt>
                <c:pt idx="67">
                  <c:v>4.5832948684692383</c:v>
                </c:pt>
                <c:pt idx="68">
                  <c:v>4.5598516464233398</c:v>
                </c:pt>
                <c:pt idx="69">
                  <c:v>4.5422072410583496</c:v>
                </c:pt>
                <c:pt idx="70">
                  <c:v>4.4614334106445313</c:v>
                </c:pt>
                <c:pt idx="71">
                  <c:v>4.415834903717041</c:v>
                </c:pt>
                <c:pt idx="72">
                  <c:v>4.415123462677002</c:v>
                </c:pt>
                <c:pt idx="73">
                  <c:v>4.3865017890930176</c:v>
                </c:pt>
                <c:pt idx="74">
                  <c:v>4.3693056106567383</c:v>
                </c:pt>
                <c:pt idx="75">
                  <c:v>4.3179078102111816</c:v>
                </c:pt>
                <c:pt idx="76">
                  <c:v>4.2924699783325195</c:v>
                </c:pt>
                <c:pt idx="77">
                  <c:v>4.2685580253601074</c:v>
                </c:pt>
                <c:pt idx="78">
                  <c:v>4.2156453132629395</c:v>
                </c:pt>
                <c:pt idx="79">
                  <c:v>4.1539316177368164</c:v>
                </c:pt>
                <c:pt idx="80">
                  <c:v>4.1259641647338867</c:v>
                </c:pt>
                <c:pt idx="81">
                  <c:v>4.1029210090637207</c:v>
                </c:pt>
                <c:pt idx="82">
                  <c:v>3.9752132892608643</c:v>
                </c:pt>
                <c:pt idx="83">
                  <c:v>3.968419075012207</c:v>
                </c:pt>
                <c:pt idx="84">
                  <c:v>3.9645061492919922</c:v>
                </c:pt>
                <c:pt idx="85">
                  <c:v>3.8802943229675293</c:v>
                </c:pt>
                <c:pt idx="86">
                  <c:v>3.8045387268066406</c:v>
                </c:pt>
                <c:pt idx="87">
                  <c:v>3.7757759094238281</c:v>
                </c:pt>
                <c:pt idx="88">
                  <c:v>3.7423350811004639</c:v>
                </c:pt>
                <c:pt idx="89">
                  <c:v>3.6939780712127686</c:v>
                </c:pt>
                <c:pt idx="90">
                  <c:v>3.6643280982971191</c:v>
                </c:pt>
                <c:pt idx="91">
                  <c:v>3.6612522602081299</c:v>
                </c:pt>
                <c:pt idx="92">
                  <c:v>3.6571431159973145</c:v>
                </c:pt>
                <c:pt idx="93">
                  <c:v>3.6545059680938721</c:v>
                </c:pt>
                <c:pt idx="94">
                  <c:v>3.6500115394592285</c:v>
                </c:pt>
                <c:pt idx="95">
                  <c:v>3.6500115394592285</c:v>
                </c:pt>
                <c:pt idx="96">
                  <c:v>3.6481471061706543</c:v>
                </c:pt>
                <c:pt idx="97">
                  <c:v>3.6431436538696289</c:v>
                </c:pt>
                <c:pt idx="98">
                  <c:v>3.6416118144989014</c:v>
                </c:pt>
                <c:pt idx="99">
                  <c:v>3.6370828151702881</c:v>
                </c:pt>
                <c:pt idx="100">
                  <c:v>3.6353673934936523</c:v>
                </c:pt>
                <c:pt idx="101">
                  <c:v>3.6315069198608398</c:v>
                </c:pt>
                <c:pt idx="102">
                  <c:v>3.6290180683135986</c:v>
                </c:pt>
                <c:pt idx="103">
                  <c:v>3.6256165504455566</c:v>
                </c:pt>
                <c:pt idx="104">
                  <c:v>3.6228663921356201</c:v>
                </c:pt>
                <c:pt idx="105">
                  <c:v>3.6201224327087402</c:v>
                </c:pt>
                <c:pt idx="106">
                  <c:v>3.6166801452636719</c:v>
                </c:pt>
                <c:pt idx="107">
                  <c:v>3.6143820285797119</c:v>
                </c:pt>
                <c:pt idx="108">
                  <c:v>3.6106011867523193</c:v>
                </c:pt>
                <c:pt idx="109">
                  <c:v>3.6089520454406738</c:v>
                </c:pt>
                <c:pt idx="110">
                  <c:v>3.604557991027832</c:v>
                </c:pt>
                <c:pt idx="111">
                  <c:v>3.6033437252044678</c:v>
                </c:pt>
                <c:pt idx="112">
                  <c:v>3.599456787109375</c:v>
                </c:pt>
                <c:pt idx="113">
                  <c:v>3.5979609489440918</c:v>
                </c:pt>
                <c:pt idx="114">
                  <c:v>3.5943460464477539</c:v>
                </c:pt>
                <c:pt idx="115">
                  <c:v>3.5924673080444336</c:v>
                </c:pt>
              </c:numCache>
            </c:numRef>
          </c:yVal>
          <c:smooth val="0"/>
          <c:extLst>
            <c:ext xmlns:c16="http://schemas.microsoft.com/office/drawing/2014/chart" uri="{C3380CC4-5D6E-409C-BE32-E72D297353CC}">
              <c16:uniqueId val="{00000004-012D-42F0-9C3E-EDFF5A1F37FF}"/>
            </c:ext>
          </c:extLst>
        </c:ser>
        <c:ser>
          <c:idx val="4"/>
          <c:order val="4"/>
          <c:tx>
            <c:v>3SD limits</c:v>
          </c:tx>
          <c:spPr>
            <a:ln w="28575">
              <a:solidFill>
                <a:schemeClr val="tx1"/>
              </a:solidFill>
              <a:prstDash val="sysDash"/>
            </a:ln>
          </c:spPr>
          <c:marker>
            <c:symbol val="none"/>
          </c:marker>
          <c:xVal>
            <c:numRef>
              <c:f>'Breast raw data'!$C$2:$C$117</c:f>
              <c:numCache>
                <c:formatCode>0</c:formatCode>
                <c:ptCount val="116"/>
                <c:pt idx="0">
                  <c:v>0</c:v>
                </c:pt>
                <c:pt idx="1">
                  <c:v>1</c:v>
                </c:pt>
                <c:pt idx="2">
                  <c:v>1</c:v>
                </c:pt>
                <c:pt idx="3">
                  <c:v>58</c:v>
                </c:pt>
                <c:pt idx="4">
                  <c:v>70</c:v>
                </c:pt>
                <c:pt idx="5">
                  <c:v>73</c:v>
                </c:pt>
                <c:pt idx="6">
                  <c:v>74</c:v>
                </c:pt>
                <c:pt idx="7">
                  <c:v>76</c:v>
                </c:pt>
                <c:pt idx="8">
                  <c:v>84</c:v>
                </c:pt>
                <c:pt idx="9">
                  <c:v>92</c:v>
                </c:pt>
                <c:pt idx="10">
                  <c:v>93</c:v>
                </c:pt>
                <c:pt idx="11">
                  <c:v>94</c:v>
                </c:pt>
                <c:pt idx="12">
                  <c:v>100</c:v>
                </c:pt>
                <c:pt idx="13">
                  <c:v>103</c:v>
                </c:pt>
                <c:pt idx="14">
                  <c:v>110</c:v>
                </c:pt>
                <c:pt idx="15">
                  <c:v>110</c:v>
                </c:pt>
                <c:pt idx="16">
                  <c:v>113</c:v>
                </c:pt>
                <c:pt idx="17">
                  <c:v>114</c:v>
                </c:pt>
                <c:pt idx="18">
                  <c:v>118</c:v>
                </c:pt>
                <c:pt idx="19">
                  <c:v>125</c:v>
                </c:pt>
                <c:pt idx="20">
                  <c:v>125</c:v>
                </c:pt>
                <c:pt idx="21">
                  <c:v>141</c:v>
                </c:pt>
                <c:pt idx="22">
                  <c:v>144</c:v>
                </c:pt>
                <c:pt idx="23">
                  <c:v>157</c:v>
                </c:pt>
                <c:pt idx="24">
                  <c:v>159</c:v>
                </c:pt>
                <c:pt idx="25">
                  <c:v>161</c:v>
                </c:pt>
                <c:pt idx="26">
                  <c:v>163</c:v>
                </c:pt>
                <c:pt idx="27">
                  <c:v>168</c:v>
                </c:pt>
                <c:pt idx="28">
                  <c:v>171</c:v>
                </c:pt>
                <c:pt idx="29">
                  <c:v>172</c:v>
                </c:pt>
                <c:pt idx="30">
                  <c:v>174</c:v>
                </c:pt>
                <c:pt idx="31">
                  <c:v>176</c:v>
                </c:pt>
                <c:pt idx="32">
                  <c:v>183</c:v>
                </c:pt>
                <c:pt idx="33">
                  <c:v>183</c:v>
                </c:pt>
                <c:pt idx="34">
                  <c:v>186</c:v>
                </c:pt>
                <c:pt idx="35">
                  <c:v>187</c:v>
                </c:pt>
                <c:pt idx="36">
                  <c:v>195</c:v>
                </c:pt>
                <c:pt idx="37">
                  <c:v>198</c:v>
                </c:pt>
                <c:pt idx="38">
                  <c:v>208</c:v>
                </c:pt>
                <c:pt idx="39">
                  <c:v>209</c:v>
                </c:pt>
                <c:pt idx="40">
                  <c:v>209</c:v>
                </c:pt>
                <c:pt idx="41">
                  <c:v>209</c:v>
                </c:pt>
                <c:pt idx="42">
                  <c:v>209</c:v>
                </c:pt>
                <c:pt idx="43">
                  <c:v>210</c:v>
                </c:pt>
                <c:pt idx="44">
                  <c:v>210</c:v>
                </c:pt>
                <c:pt idx="45">
                  <c:v>215</c:v>
                </c:pt>
                <c:pt idx="46">
                  <c:v>223</c:v>
                </c:pt>
                <c:pt idx="47">
                  <c:v>226</c:v>
                </c:pt>
                <c:pt idx="48">
                  <c:v>226</c:v>
                </c:pt>
                <c:pt idx="49">
                  <c:v>229</c:v>
                </c:pt>
                <c:pt idx="50">
                  <c:v>248</c:v>
                </c:pt>
                <c:pt idx="51">
                  <c:v>250</c:v>
                </c:pt>
                <c:pt idx="52">
                  <c:v>260</c:v>
                </c:pt>
                <c:pt idx="53">
                  <c:v>261</c:v>
                </c:pt>
                <c:pt idx="54">
                  <c:v>263</c:v>
                </c:pt>
                <c:pt idx="55">
                  <c:v>265</c:v>
                </c:pt>
                <c:pt idx="56">
                  <c:v>265</c:v>
                </c:pt>
                <c:pt idx="57">
                  <c:v>276</c:v>
                </c:pt>
                <c:pt idx="58">
                  <c:v>282</c:v>
                </c:pt>
                <c:pt idx="59">
                  <c:v>285</c:v>
                </c:pt>
                <c:pt idx="60">
                  <c:v>287</c:v>
                </c:pt>
                <c:pt idx="61">
                  <c:v>309</c:v>
                </c:pt>
                <c:pt idx="62">
                  <c:v>310</c:v>
                </c:pt>
                <c:pt idx="63">
                  <c:v>311</c:v>
                </c:pt>
                <c:pt idx="64">
                  <c:v>326</c:v>
                </c:pt>
                <c:pt idx="65">
                  <c:v>341</c:v>
                </c:pt>
                <c:pt idx="66">
                  <c:v>351</c:v>
                </c:pt>
                <c:pt idx="67">
                  <c:v>354</c:v>
                </c:pt>
                <c:pt idx="68">
                  <c:v>366</c:v>
                </c:pt>
                <c:pt idx="69">
                  <c:v>371</c:v>
                </c:pt>
                <c:pt idx="70">
                  <c:v>413</c:v>
                </c:pt>
                <c:pt idx="71">
                  <c:v>434</c:v>
                </c:pt>
                <c:pt idx="72">
                  <c:v>436</c:v>
                </c:pt>
                <c:pt idx="73">
                  <c:v>452</c:v>
                </c:pt>
                <c:pt idx="74">
                  <c:v>460</c:v>
                </c:pt>
                <c:pt idx="75">
                  <c:v>499</c:v>
                </c:pt>
                <c:pt idx="76">
                  <c:v>511</c:v>
                </c:pt>
                <c:pt idx="77">
                  <c:v>533</c:v>
                </c:pt>
                <c:pt idx="78">
                  <c:v>570</c:v>
                </c:pt>
                <c:pt idx="79">
                  <c:v>627</c:v>
                </c:pt>
                <c:pt idx="80">
                  <c:v>658</c:v>
                </c:pt>
                <c:pt idx="81">
                  <c:v>681</c:v>
                </c:pt>
                <c:pt idx="82">
                  <c:v>851</c:v>
                </c:pt>
                <c:pt idx="83">
                  <c:v>859</c:v>
                </c:pt>
                <c:pt idx="84">
                  <c:v>871</c:v>
                </c:pt>
                <c:pt idx="85">
                  <c:v>1021</c:v>
                </c:pt>
                <c:pt idx="86">
                  <c:v>1191</c:v>
                </c:pt>
                <c:pt idx="87">
                  <c:v>1266</c:v>
                </c:pt>
                <c:pt idx="88">
                  <c:v>1361</c:v>
                </c:pt>
                <c:pt idx="89">
                  <c:v>1531</c:v>
                </c:pt>
                <c:pt idx="90">
                  <c:v>1644</c:v>
                </c:pt>
                <c:pt idx="91">
                  <c:v>1658</c:v>
                </c:pt>
                <c:pt idx="92">
                  <c:v>1672</c:v>
                </c:pt>
                <c:pt idx="93">
                  <c:v>1687</c:v>
                </c:pt>
                <c:pt idx="94">
                  <c:v>1701</c:v>
                </c:pt>
                <c:pt idx="95">
                  <c:v>1701</c:v>
                </c:pt>
                <c:pt idx="96">
                  <c:v>1715</c:v>
                </c:pt>
                <c:pt idx="97">
                  <c:v>1729</c:v>
                </c:pt>
                <c:pt idx="98">
                  <c:v>1744</c:v>
                </c:pt>
                <c:pt idx="99">
                  <c:v>1758</c:v>
                </c:pt>
                <c:pt idx="100">
                  <c:v>1772</c:v>
                </c:pt>
                <c:pt idx="101">
                  <c:v>1786</c:v>
                </c:pt>
                <c:pt idx="102">
                  <c:v>1801</c:v>
                </c:pt>
                <c:pt idx="103">
                  <c:v>1815</c:v>
                </c:pt>
                <c:pt idx="104">
                  <c:v>1829</c:v>
                </c:pt>
                <c:pt idx="105">
                  <c:v>1843</c:v>
                </c:pt>
                <c:pt idx="106">
                  <c:v>1858</c:v>
                </c:pt>
                <c:pt idx="107">
                  <c:v>1872</c:v>
                </c:pt>
                <c:pt idx="108">
                  <c:v>1886</c:v>
                </c:pt>
                <c:pt idx="109">
                  <c:v>1900</c:v>
                </c:pt>
                <c:pt idx="110">
                  <c:v>1915</c:v>
                </c:pt>
                <c:pt idx="111">
                  <c:v>1929</c:v>
                </c:pt>
                <c:pt idx="112">
                  <c:v>1943</c:v>
                </c:pt>
                <c:pt idx="113">
                  <c:v>1957</c:v>
                </c:pt>
                <c:pt idx="114">
                  <c:v>1972</c:v>
                </c:pt>
                <c:pt idx="115">
                  <c:v>1986</c:v>
                </c:pt>
              </c:numCache>
            </c:numRef>
          </c:xVal>
          <c:yVal>
            <c:numRef>
              <c:f>'Breast raw data'!$H$2:$H$117</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1.8739445134997368E-2</c:v>
                </c:pt>
                <c:pt idx="51">
                  <c:v>2.2790411487221718E-2</c:v>
                </c:pt>
                <c:pt idx="52">
                  <c:v>4.5085184276103973E-2</c:v>
                </c:pt>
                <c:pt idx="53">
                  <c:v>4.752630740404129E-2</c:v>
                </c:pt>
                <c:pt idx="54">
                  <c:v>5.2538536489009857E-2</c:v>
                </c:pt>
                <c:pt idx="55">
                  <c:v>5.773216113448143E-2</c:v>
                </c:pt>
                <c:pt idx="56">
                  <c:v>5.773216113448143E-2</c:v>
                </c:pt>
                <c:pt idx="57">
                  <c:v>9.0013138949871063E-2</c:v>
                </c:pt>
                <c:pt idx="58">
                  <c:v>0.11075367033481598</c:v>
                </c:pt>
                <c:pt idx="59">
                  <c:v>0.12210547178983688</c:v>
                </c:pt>
                <c:pt idx="60">
                  <c:v>0.13007199764251709</c:v>
                </c:pt>
                <c:pt idx="61">
                  <c:v>0.2443167120218277</c:v>
                </c:pt>
                <c:pt idx="62">
                  <c:v>0.25093433260917664</c:v>
                </c:pt>
                <c:pt idx="63">
                  <c:v>0.25770169496536255</c:v>
                </c:pt>
                <c:pt idx="64">
                  <c:v>0.32204079627990723</c:v>
                </c:pt>
                <c:pt idx="65">
                  <c:v>0.34506204724311829</c:v>
                </c:pt>
                <c:pt idx="66">
                  <c:v>0.36671346426010132</c:v>
                </c:pt>
                <c:pt idx="67">
                  <c:v>0.37440818548202515</c:v>
                </c:pt>
                <c:pt idx="68">
                  <c:v>0.41183844208717346</c:v>
                </c:pt>
                <c:pt idx="69">
                  <c:v>0.43107616901397705</c:v>
                </c:pt>
                <c:pt idx="70">
                  <c:v>0.54456770420074463</c:v>
                </c:pt>
                <c:pt idx="71">
                  <c:v>0.59491062164306641</c:v>
                </c:pt>
                <c:pt idx="72">
                  <c:v>0.60141414403915405</c:v>
                </c:pt>
                <c:pt idx="73">
                  <c:v>0.66484212875366211</c:v>
                </c:pt>
                <c:pt idx="74">
                  <c:v>0.66985434293746948</c:v>
                </c:pt>
                <c:pt idx="75">
                  <c:v>0.73756444454193115</c:v>
                </c:pt>
                <c:pt idx="76">
                  <c:v>0.77952563762664795</c:v>
                </c:pt>
                <c:pt idx="77">
                  <c:v>0.79778361320495605</c:v>
                </c:pt>
                <c:pt idx="78">
                  <c:v>0.87852263450622559</c:v>
                </c:pt>
                <c:pt idx="79">
                  <c:v>0.96029984951019287</c:v>
                </c:pt>
                <c:pt idx="80">
                  <c:v>0.98588114976882935</c:v>
                </c:pt>
                <c:pt idx="81">
                  <c:v>1.0304665565490723</c:v>
                </c:pt>
                <c:pt idx="82">
                  <c:v>1.2002794742584229</c:v>
                </c:pt>
                <c:pt idx="83">
                  <c:v>1.2052092552185059</c:v>
                </c:pt>
                <c:pt idx="84">
                  <c:v>1.2165039777755737</c:v>
                </c:pt>
                <c:pt idx="85">
                  <c:v>1.3350757360458374</c:v>
                </c:pt>
                <c:pt idx="86">
                  <c:v>1.4433296918869019</c:v>
                </c:pt>
                <c:pt idx="87">
                  <c:v>1.4842349290847778</c:v>
                </c:pt>
                <c:pt idx="88">
                  <c:v>1.5312341451644897</c:v>
                </c:pt>
                <c:pt idx="89">
                  <c:v>1.6011512279510498</c:v>
                </c:pt>
                <c:pt idx="90">
                  <c:v>1.6461715698242188</c:v>
                </c:pt>
                <c:pt idx="91">
                  <c:v>1.6484558582305908</c:v>
                </c:pt>
                <c:pt idx="92">
                  <c:v>1.6535534858703613</c:v>
                </c:pt>
                <c:pt idx="93">
                  <c:v>1.6615282297134399</c:v>
                </c:pt>
                <c:pt idx="94">
                  <c:v>1.6633961200714111</c:v>
                </c:pt>
                <c:pt idx="95">
                  <c:v>1.6633961200714111</c:v>
                </c:pt>
                <c:pt idx="96">
                  <c:v>1.6679259538650513</c:v>
                </c:pt>
                <c:pt idx="97">
                  <c:v>1.6756166219711304</c:v>
                </c:pt>
                <c:pt idx="98">
                  <c:v>1.6778131723403931</c:v>
                </c:pt>
                <c:pt idx="99">
                  <c:v>1.6818523406982422</c:v>
                </c:pt>
                <c:pt idx="100">
                  <c:v>1.6888864040374756</c:v>
                </c:pt>
                <c:pt idx="101">
                  <c:v>1.6915664672851563</c:v>
                </c:pt>
                <c:pt idx="102">
                  <c:v>1.6953425407409668</c:v>
                </c:pt>
                <c:pt idx="103">
                  <c:v>1.7018043994903564</c:v>
                </c:pt>
                <c:pt idx="104">
                  <c:v>1.7050213813781738</c:v>
                </c:pt>
                <c:pt idx="105">
                  <c:v>1.7080923318862915</c:v>
                </c:pt>
                <c:pt idx="106">
                  <c:v>1.7143712043762207</c:v>
                </c:pt>
                <c:pt idx="107">
                  <c:v>1.7180134057998657</c:v>
                </c:pt>
                <c:pt idx="108">
                  <c:v>1.72077476978302</c:v>
                </c:pt>
                <c:pt idx="109">
                  <c:v>1.7261005640029907</c:v>
                </c:pt>
                <c:pt idx="110">
                  <c:v>1.7305635213851929</c:v>
                </c:pt>
                <c:pt idx="111">
                  <c:v>1.7330583333969116</c:v>
                </c:pt>
                <c:pt idx="112">
                  <c:v>1.7380114793777466</c:v>
                </c:pt>
                <c:pt idx="113">
                  <c:v>1.7426116466522217</c:v>
                </c:pt>
                <c:pt idx="114">
                  <c:v>1.7449581623077393</c:v>
                </c:pt>
                <c:pt idx="115">
                  <c:v>1.7495863437652588</c:v>
                </c:pt>
              </c:numCache>
            </c:numRef>
          </c:yVal>
          <c:smooth val="0"/>
          <c:extLst>
            <c:ext xmlns:c16="http://schemas.microsoft.com/office/drawing/2014/chart" uri="{C3380CC4-5D6E-409C-BE32-E72D297353CC}">
              <c16:uniqueId val="{00000005-012D-42F0-9C3E-EDFF5A1F37FF}"/>
            </c:ext>
          </c:extLst>
        </c:ser>
        <c:ser>
          <c:idx val="5"/>
          <c:order val="5"/>
          <c:tx>
            <c:v>3SD limit2</c:v>
          </c:tx>
          <c:spPr>
            <a:ln w="28575">
              <a:solidFill>
                <a:schemeClr val="tx1"/>
              </a:solidFill>
              <a:prstDash val="sysDash"/>
            </a:ln>
          </c:spPr>
          <c:marker>
            <c:symbol val="none"/>
          </c:marker>
          <c:xVal>
            <c:numRef>
              <c:f>'Breast raw data'!$C$2:$C$117</c:f>
              <c:numCache>
                <c:formatCode>0</c:formatCode>
                <c:ptCount val="116"/>
                <c:pt idx="0">
                  <c:v>0</c:v>
                </c:pt>
                <c:pt idx="1">
                  <c:v>1</c:v>
                </c:pt>
                <c:pt idx="2">
                  <c:v>1</c:v>
                </c:pt>
                <c:pt idx="3">
                  <c:v>58</c:v>
                </c:pt>
                <c:pt idx="4">
                  <c:v>70</c:v>
                </c:pt>
                <c:pt idx="5">
                  <c:v>73</c:v>
                </c:pt>
                <c:pt idx="6">
                  <c:v>74</c:v>
                </c:pt>
                <c:pt idx="7">
                  <c:v>76</c:v>
                </c:pt>
                <c:pt idx="8">
                  <c:v>84</c:v>
                </c:pt>
                <c:pt idx="9">
                  <c:v>92</c:v>
                </c:pt>
                <c:pt idx="10">
                  <c:v>93</c:v>
                </c:pt>
                <c:pt idx="11">
                  <c:v>94</c:v>
                </c:pt>
                <c:pt idx="12">
                  <c:v>100</c:v>
                </c:pt>
                <c:pt idx="13">
                  <c:v>103</c:v>
                </c:pt>
                <c:pt idx="14">
                  <c:v>110</c:v>
                </c:pt>
                <c:pt idx="15">
                  <c:v>110</c:v>
                </c:pt>
                <c:pt idx="16">
                  <c:v>113</c:v>
                </c:pt>
                <c:pt idx="17">
                  <c:v>114</c:v>
                </c:pt>
                <c:pt idx="18">
                  <c:v>118</c:v>
                </c:pt>
                <c:pt idx="19">
                  <c:v>125</c:v>
                </c:pt>
                <c:pt idx="20">
                  <c:v>125</c:v>
                </c:pt>
                <c:pt idx="21">
                  <c:v>141</c:v>
                </c:pt>
                <c:pt idx="22">
                  <c:v>144</c:v>
                </c:pt>
                <c:pt idx="23">
                  <c:v>157</c:v>
                </c:pt>
                <c:pt idx="24">
                  <c:v>159</c:v>
                </c:pt>
                <c:pt idx="25">
                  <c:v>161</c:v>
                </c:pt>
                <c:pt idx="26">
                  <c:v>163</c:v>
                </c:pt>
                <c:pt idx="27">
                  <c:v>168</c:v>
                </c:pt>
                <c:pt idx="28">
                  <c:v>171</c:v>
                </c:pt>
                <c:pt idx="29">
                  <c:v>172</c:v>
                </c:pt>
                <c:pt idx="30">
                  <c:v>174</c:v>
                </c:pt>
                <c:pt idx="31">
                  <c:v>176</c:v>
                </c:pt>
                <c:pt idx="32">
                  <c:v>183</c:v>
                </c:pt>
                <c:pt idx="33">
                  <c:v>183</c:v>
                </c:pt>
                <c:pt idx="34">
                  <c:v>186</c:v>
                </c:pt>
                <c:pt idx="35">
                  <c:v>187</c:v>
                </c:pt>
                <c:pt idx="36">
                  <c:v>195</c:v>
                </c:pt>
                <c:pt idx="37">
                  <c:v>198</c:v>
                </c:pt>
                <c:pt idx="38">
                  <c:v>208</c:v>
                </c:pt>
                <c:pt idx="39">
                  <c:v>209</c:v>
                </c:pt>
                <c:pt idx="40">
                  <c:v>209</c:v>
                </c:pt>
                <c:pt idx="41">
                  <c:v>209</c:v>
                </c:pt>
                <c:pt idx="42">
                  <c:v>209</c:v>
                </c:pt>
                <c:pt idx="43">
                  <c:v>210</c:v>
                </c:pt>
                <c:pt idx="44">
                  <c:v>210</c:v>
                </c:pt>
                <c:pt idx="45">
                  <c:v>215</c:v>
                </c:pt>
                <c:pt idx="46">
                  <c:v>223</c:v>
                </c:pt>
                <c:pt idx="47">
                  <c:v>226</c:v>
                </c:pt>
                <c:pt idx="48">
                  <c:v>226</c:v>
                </c:pt>
                <c:pt idx="49">
                  <c:v>229</c:v>
                </c:pt>
                <c:pt idx="50">
                  <c:v>248</c:v>
                </c:pt>
                <c:pt idx="51">
                  <c:v>250</c:v>
                </c:pt>
                <c:pt idx="52">
                  <c:v>260</c:v>
                </c:pt>
                <c:pt idx="53">
                  <c:v>261</c:v>
                </c:pt>
                <c:pt idx="54">
                  <c:v>263</c:v>
                </c:pt>
                <c:pt idx="55">
                  <c:v>265</c:v>
                </c:pt>
                <c:pt idx="56">
                  <c:v>265</c:v>
                </c:pt>
                <c:pt idx="57">
                  <c:v>276</c:v>
                </c:pt>
                <c:pt idx="58">
                  <c:v>282</c:v>
                </c:pt>
                <c:pt idx="59">
                  <c:v>285</c:v>
                </c:pt>
                <c:pt idx="60">
                  <c:v>287</c:v>
                </c:pt>
                <c:pt idx="61">
                  <c:v>309</c:v>
                </c:pt>
                <c:pt idx="62">
                  <c:v>310</c:v>
                </c:pt>
                <c:pt idx="63">
                  <c:v>311</c:v>
                </c:pt>
                <c:pt idx="64">
                  <c:v>326</c:v>
                </c:pt>
                <c:pt idx="65">
                  <c:v>341</c:v>
                </c:pt>
                <c:pt idx="66">
                  <c:v>351</c:v>
                </c:pt>
                <c:pt idx="67">
                  <c:v>354</c:v>
                </c:pt>
                <c:pt idx="68">
                  <c:v>366</c:v>
                </c:pt>
                <c:pt idx="69">
                  <c:v>371</c:v>
                </c:pt>
                <c:pt idx="70">
                  <c:v>413</c:v>
                </c:pt>
                <c:pt idx="71">
                  <c:v>434</c:v>
                </c:pt>
                <c:pt idx="72">
                  <c:v>436</c:v>
                </c:pt>
                <c:pt idx="73">
                  <c:v>452</c:v>
                </c:pt>
                <c:pt idx="74">
                  <c:v>460</c:v>
                </c:pt>
                <c:pt idx="75">
                  <c:v>499</c:v>
                </c:pt>
                <c:pt idx="76">
                  <c:v>511</c:v>
                </c:pt>
                <c:pt idx="77">
                  <c:v>533</c:v>
                </c:pt>
                <c:pt idx="78">
                  <c:v>570</c:v>
                </c:pt>
                <c:pt idx="79">
                  <c:v>627</c:v>
                </c:pt>
                <c:pt idx="80">
                  <c:v>658</c:v>
                </c:pt>
                <c:pt idx="81">
                  <c:v>681</c:v>
                </c:pt>
                <c:pt idx="82">
                  <c:v>851</c:v>
                </c:pt>
                <c:pt idx="83">
                  <c:v>859</c:v>
                </c:pt>
                <c:pt idx="84">
                  <c:v>871</c:v>
                </c:pt>
                <c:pt idx="85">
                  <c:v>1021</c:v>
                </c:pt>
                <c:pt idx="86">
                  <c:v>1191</c:v>
                </c:pt>
                <c:pt idx="87">
                  <c:v>1266</c:v>
                </c:pt>
                <c:pt idx="88">
                  <c:v>1361</c:v>
                </c:pt>
                <c:pt idx="89">
                  <c:v>1531</c:v>
                </c:pt>
                <c:pt idx="90">
                  <c:v>1644</c:v>
                </c:pt>
                <c:pt idx="91">
                  <c:v>1658</c:v>
                </c:pt>
                <c:pt idx="92">
                  <c:v>1672</c:v>
                </c:pt>
                <c:pt idx="93">
                  <c:v>1687</c:v>
                </c:pt>
                <c:pt idx="94">
                  <c:v>1701</c:v>
                </c:pt>
                <c:pt idx="95">
                  <c:v>1701</c:v>
                </c:pt>
                <c:pt idx="96">
                  <c:v>1715</c:v>
                </c:pt>
                <c:pt idx="97">
                  <c:v>1729</c:v>
                </c:pt>
                <c:pt idx="98">
                  <c:v>1744</c:v>
                </c:pt>
                <c:pt idx="99">
                  <c:v>1758</c:v>
                </c:pt>
                <c:pt idx="100">
                  <c:v>1772</c:v>
                </c:pt>
                <c:pt idx="101">
                  <c:v>1786</c:v>
                </c:pt>
                <c:pt idx="102">
                  <c:v>1801</c:v>
                </c:pt>
                <c:pt idx="103">
                  <c:v>1815</c:v>
                </c:pt>
                <c:pt idx="104">
                  <c:v>1829</c:v>
                </c:pt>
                <c:pt idx="105">
                  <c:v>1843</c:v>
                </c:pt>
                <c:pt idx="106">
                  <c:v>1858</c:v>
                </c:pt>
                <c:pt idx="107">
                  <c:v>1872</c:v>
                </c:pt>
                <c:pt idx="108">
                  <c:v>1886</c:v>
                </c:pt>
                <c:pt idx="109">
                  <c:v>1900</c:v>
                </c:pt>
                <c:pt idx="110">
                  <c:v>1915</c:v>
                </c:pt>
                <c:pt idx="111">
                  <c:v>1929</c:v>
                </c:pt>
                <c:pt idx="112">
                  <c:v>1943</c:v>
                </c:pt>
                <c:pt idx="113">
                  <c:v>1957</c:v>
                </c:pt>
                <c:pt idx="114">
                  <c:v>1972</c:v>
                </c:pt>
                <c:pt idx="115">
                  <c:v>1986</c:v>
                </c:pt>
              </c:numCache>
            </c:numRef>
          </c:xVal>
          <c:yVal>
            <c:numRef>
              <c:f>'Breast raw data'!$I$2:$I$117</c:f>
              <c:numCache>
                <c:formatCode>0</c:formatCode>
                <c:ptCount val="116"/>
                <c:pt idx="0">
                  <c:v>100</c:v>
                </c:pt>
                <c:pt idx="1">
                  <c:v>96.505340576171875</c:v>
                </c:pt>
                <c:pt idx="2">
                  <c:v>96.505340576171875</c:v>
                </c:pt>
                <c:pt idx="3">
                  <c:v>10.849967956542969</c:v>
                </c:pt>
                <c:pt idx="4">
                  <c:v>9.9405727386474609</c:v>
                </c:pt>
                <c:pt idx="5">
                  <c:v>9.8199377059936523</c:v>
                </c:pt>
                <c:pt idx="6">
                  <c:v>9.8146877288818359</c:v>
                </c:pt>
                <c:pt idx="7">
                  <c:v>9.771296501159668</c:v>
                </c:pt>
                <c:pt idx="8">
                  <c:v>9.3493185043334961</c:v>
                </c:pt>
                <c:pt idx="9">
                  <c:v>9.0382413864135742</c:v>
                </c:pt>
                <c:pt idx="10">
                  <c:v>9.0213346481323242</c:v>
                </c:pt>
                <c:pt idx="11">
                  <c:v>8.9985580444335938</c:v>
                </c:pt>
                <c:pt idx="12">
                  <c:v>8.776423454284668</c:v>
                </c:pt>
                <c:pt idx="13">
                  <c:v>8.6319417953491211</c:v>
                </c:pt>
                <c:pt idx="14">
                  <c:v>8.4497537612915039</c:v>
                </c:pt>
                <c:pt idx="15">
                  <c:v>8.4497537612915039</c:v>
                </c:pt>
                <c:pt idx="16">
                  <c:v>8.402134895324707</c:v>
                </c:pt>
                <c:pt idx="17">
                  <c:v>8.3789901733398438</c:v>
                </c:pt>
                <c:pt idx="18">
                  <c:v>8.2604360580444336</c:v>
                </c:pt>
                <c:pt idx="19">
                  <c:v>7.9929261207580566</c:v>
                </c:pt>
                <c:pt idx="20">
                  <c:v>7.9929261207580566</c:v>
                </c:pt>
                <c:pt idx="21">
                  <c:v>7.7185759544372559</c:v>
                </c:pt>
                <c:pt idx="22">
                  <c:v>7.6231837272644043</c:v>
                </c:pt>
                <c:pt idx="23">
                  <c:v>7.4722585678100586</c:v>
                </c:pt>
                <c:pt idx="24">
                  <c:v>7.4276714324951172</c:v>
                </c:pt>
                <c:pt idx="25">
                  <c:v>7.3794074058532715</c:v>
                </c:pt>
                <c:pt idx="26">
                  <c:v>7.3282122611999512</c:v>
                </c:pt>
                <c:pt idx="27">
                  <c:v>7.2797641754150391</c:v>
                </c:pt>
                <c:pt idx="28">
                  <c:v>7.2608084678649902</c:v>
                </c:pt>
                <c:pt idx="29">
                  <c:v>7.2508430480957031</c:v>
                </c:pt>
                <c:pt idx="30">
                  <c:v>7.2263555526733398</c:v>
                </c:pt>
                <c:pt idx="31">
                  <c:v>7.1966433525085449</c:v>
                </c:pt>
                <c:pt idx="32">
                  <c:v>7.0631685256958008</c:v>
                </c:pt>
                <c:pt idx="33">
                  <c:v>7.0631685256958008</c:v>
                </c:pt>
                <c:pt idx="34">
                  <c:v>7.0091543197631836</c:v>
                </c:pt>
                <c:pt idx="35">
                  <c:v>7.010765552520752</c:v>
                </c:pt>
                <c:pt idx="36">
                  <c:v>6.9617228507995605</c:v>
                </c:pt>
                <c:pt idx="37">
                  <c:v>6.9228358268737793</c:v>
                </c:pt>
                <c:pt idx="38">
                  <c:v>6.7778415679931641</c:v>
                </c:pt>
                <c:pt idx="39">
                  <c:v>6.7776703834533691</c:v>
                </c:pt>
                <c:pt idx="40">
                  <c:v>6.7776703834533691</c:v>
                </c:pt>
                <c:pt idx="41">
                  <c:v>6.7776703834533691</c:v>
                </c:pt>
                <c:pt idx="42">
                  <c:v>6.7776703834533691</c:v>
                </c:pt>
                <c:pt idx="43">
                  <c:v>6.7759394645690918</c:v>
                </c:pt>
                <c:pt idx="44">
                  <c:v>6.7759394645690918</c:v>
                </c:pt>
                <c:pt idx="45">
                  <c:v>6.7476019859313965</c:v>
                </c:pt>
                <c:pt idx="46">
                  <c:v>6.6538891792297363</c:v>
                </c:pt>
                <c:pt idx="47">
                  <c:v>6.6087460517883301</c:v>
                </c:pt>
                <c:pt idx="48">
                  <c:v>6.6087460517883301</c:v>
                </c:pt>
                <c:pt idx="49">
                  <c:v>6.5749554634094238</c:v>
                </c:pt>
                <c:pt idx="50">
                  <c:v>6.42620849609375</c:v>
                </c:pt>
                <c:pt idx="51">
                  <c:v>6.398261547088623</c:v>
                </c:pt>
                <c:pt idx="52">
                  <c:v>6.366633415222168</c:v>
                </c:pt>
                <c:pt idx="53">
                  <c:v>6.359227180480957</c:v>
                </c:pt>
                <c:pt idx="54">
                  <c:v>6.3426060676574707</c:v>
                </c:pt>
                <c:pt idx="55">
                  <c:v>6.3238344192504883</c:v>
                </c:pt>
                <c:pt idx="56">
                  <c:v>6.3238344192504883</c:v>
                </c:pt>
                <c:pt idx="57">
                  <c:v>6.2389702796936035</c:v>
                </c:pt>
                <c:pt idx="58">
                  <c:v>6.2155742645263672</c:v>
                </c:pt>
                <c:pt idx="59">
                  <c:v>6.1953234672546387</c:v>
                </c:pt>
                <c:pt idx="60">
                  <c:v>6.1793298721313477</c:v>
                </c:pt>
                <c:pt idx="61">
                  <c:v>6.0514645576477051</c:v>
                </c:pt>
                <c:pt idx="62">
                  <c:v>6.0441298484802246</c:v>
                </c:pt>
                <c:pt idx="63">
                  <c:v>6.0364184379577637</c:v>
                </c:pt>
                <c:pt idx="64">
                  <c:v>5.9613685607910156</c:v>
                </c:pt>
                <c:pt idx="65">
                  <c:v>5.8617229461669922</c:v>
                </c:pt>
                <c:pt idx="66">
                  <c:v>5.8421039581298828</c:v>
                </c:pt>
                <c:pt idx="67">
                  <c:v>5.8282318115234375</c:v>
                </c:pt>
                <c:pt idx="68">
                  <c:v>5.7549619674682617</c:v>
                </c:pt>
                <c:pt idx="69">
                  <c:v>5.7502484321594238</c:v>
                </c:pt>
                <c:pt idx="70">
                  <c:v>5.572232723236084</c:v>
                </c:pt>
                <c:pt idx="71">
                  <c:v>5.5094313621520996</c:v>
                </c:pt>
                <c:pt idx="72">
                  <c:v>5.4978523254394531</c:v>
                </c:pt>
                <c:pt idx="73">
                  <c:v>5.4633140563964844</c:v>
                </c:pt>
                <c:pt idx="74">
                  <c:v>5.4254693984985352</c:v>
                </c:pt>
                <c:pt idx="75">
                  <c:v>5.3311319351196289</c:v>
                </c:pt>
                <c:pt idx="76">
                  <c:v>5.2838506698608398</c:v>
                </c:pt>
                <c:pt idx="77">
                  <c:v>5.2366929054260254</c:v>
                </c:pt>
                <c:pt idx="78">
                  <c:v>5.1619668006896973</c:v>
                </c:pt>
                <c:pt idx="79">
                  <c:v>5.0489258766174316</c:v>
                </c:pt>
                <c:pt idx="80">
                  <c:v>4.9901032447814941</c:v>
                </c:pt>
                <c:pt idx="81">
                  <c:v>4.9543032646179199</c:v>
                </c:pt>
                <c:pt idx="82">
                  <c:v>4.7201986312866211</c:v>
                </c:pt>
                <c:pt idx="83">
                  <c:v>4.7149772644042969</c:v>
                </c:pt>
                <c:pt idx="84">
                  <c:v>4.6967883110046387</c:v>
                </c:pt>
                <c:pt idx="85">
                  <c:v>4.55450439453125</c:v>
                </c:pt>
                <c:pt idx="86">
                  <c:v>4.423210620880127</c:v>
                </c:pt>
                <c:pt idx="87">
                  <c:v>4.374262809753418</c:v>
                </c:pt>
                <c:pt idx="88">
                  <c:v>4.3177986145019531</c:v>
                </c:pt>
                <c:pt idx="89">
                  <c:v>4.2313246726989746</c:v>
                </c:pt>
                <c:pt idx="90">
                  <c:v>4.1818747520446777</c:v>
                </c:pt>
                <c:pt idx="91">
                  <c:v>4.1756963729858398</c:v>
                </c:pt>
                <c:pt idx="92">
                  <c:v>4.1704773902893066</c:v>
                </c:pt>
                <c:pt idx="93">
                  <c:v>4.1640396118164063</c:v>
                </c:pt>
                <c:pt idx="94">
                  <c:v>4.158808708190918</c:v>
                </c:pt>
                <c:pt idx="95">
                  <c:v>4.158808708190918</c:v>
                </c:pt>
                <c:pt idx="96">
                  <c:v>4.1528215408325195</c:v>
                </c:pt>
                <c:pt idx="97">
                  <c:v>4.1479954719543457</c:v>
                </c:pt>
                <c:pt idx="98">
                  <c:v>4.1417331695556641</c:v>
                </c:pt>
                <c:pt idx="99">
                  <c:v>4.1369214057922363</c:v>
                </c:pt>
                <c:pt idx="100">
                  <c:v>4.131040096282959</c:v>
                </c:pt>
                <c:pt idx="101">
                  <c:v>4.1266393661499023</c:v>
                </c:pt>
                <c:pt idx="102">
                  <c:v>4.1204757690429688</c:v>
                </c:pt>
                <c:pt idx="103">
                  <c:v>4.1161112785339355</c:v>
                </c:pt>
                <c:pt idx="104">
                  <c:v>4.110262393951416</c:v>
                </c:pt>
                <c:pt idx="105">
                  <c:v>4.1063122749328613</c:v>
                </c:pt>
                <c:pt idx="106">
                  <c:v>4.100182056427002</c:v>
                </c:pt>
                <c:pt idx="107">
                  <c:v>4.0962848663330078</c:v>
                </c:pt>
                <c:pt idx="108">
                  <c:v>4.0904064178466797</c:v>
                </c:pt>
                <c:pt idx="109">
                  <c:v>4.0869264602661133</c:v>
                </c:pt>
                <c:pt idx="110">
                  <c:v>4.0807723999023438</c:v>
                </c:pt>
                <c:pt idx="111">
                  <c:v>4.077359676361084</c:v>
                </c:pt>
                <c:pt idx="112">
                  <c:v>4.0713977813720703</c:v>
                </c:pt>
                <c:pt idx="113">
                  <c:v>4.0684027671813965</c:v>
                </c:pt>
                <c:pt idx="114">
                  <c:v>4.0621757507324219</c:v>
                </c:pt>
                <c:pt idx="115">
                  <c:v>4.0592598915100098</c:v>
                </c:pt>
              </c:numCache>
            </c:numRef>
          </c:yVal>
          <c:smooth val="0"/>
          <c:extLst>
            <c:ext xmlns:c16="http://schemas.microsoft.com/office/drawing/2014/chart" uri="{C3380CC4-5D6E-409C-BE32-E72D297353CC}">
              <c16:uniqueId val="{00000006-012D-42F0-9C3E-EDFF5A1F37FF}"/>
            </c:ext>
          </c:extLst>
        </c:ser>
        <c:ser>
          <c:idx val="6"/>
          <c:order val="6"/>
          <c:tx>
            <c:strRef>
              <c:f>'Breast raw data'!$O$13</c:f>
              <c:strCache>
                <c:ptCount val="1"/>
                <c:pt idx="0">
                  <c:v>Airedale NHS Foundation Trust</c:v>
                </c:pt>
              </c:strCache>
            </c:strRef>
          </c:tx>
          <c:spPr>
            <a:ln w="28575">
              <a:noFill/>
            </a:ln>
          </c:spPr>
          <c:marker>
            <c:symbol val="diamond"/>
            <c:size val="7"/>
            <c:spPr>
              <a:solidFill>
                <a:srgbClr val="FFFF00"/>
              </a:solidFill>
              <a:ln>
                <a:solidFill>
                  <a:schemeClr val="tx1"/>
                </a:solidFill>
              </a:ln>
            </c:spPr>
          </c:marker>
          <c:xVal>
            <c:numRef>
              <c:f>'Breast-funnel plot'!$C$10</c:f>
              <c:numCache>
                <c:formatCode>General</c:formatCode>
                <c:ptCount val="1"/>
                <c:pt idx="0">
                  <c:v>113</c:v>
                </c:pt>
              </c:numCache>
            </c:numRef>
          </c:xVal>
          <c:yVal>
            <c:numRef>
              <c:f>'Breast-funnel plot'!$C$11</c:f>
              <c:numCache>
                <c:formatCode>0.0</c:formatCode>
                <c:ptCount val="1"/>
                <c:pt idx="0">
                  <c:v>1.6297999999999999</c:v>
                </c:pt>
              </c:numCache>
            </c:numRef>
          </c:yVal>
          <c:smooth val="0"/>
          <c:extLst>
            <c:ext xmlns:c16="http://schemas.microsoft.com/office/drawing/2014/chart" uri="{C3380CC4-5D6E-409C-BE32-E72D297353CC}">
              <c16:uniqueId val="{00000007-012D-42F0-9C3E-EDFF5A1F37FF}"/>
            </c:ext>
          </c:extLst>
        </c:ser>
        <c:dLbls>
          <c:showLegendKey val="0"/>
          <c:showVal val="0"/>
          <c:showCatName val="0"/>
          <c:showSerName val="0"/>
          <c:showPercent val="0"/>
          <c:showBubbleSize val="0"/>
        </c:dLbls>
        <c:axId val="147940096"/>
        <c:axId val="147942016"/>
      </c:scatterChart>
      <c:valAx>
        <c:axId val="147940096"/>
        <c:scaling>
          <c:orientation val="minMax"/>
          <c:max val="2000"/>
        </c:scaling>
        <c:delete val="0"/>
        <c:axPos val="b"/>
        <c:title>
          <c:tx>
            <c:strRef>
              <c:f>'Breast raw data'!$P$6</c:f>
              <c:strCache>
                <c:ptCount val="1"/>
                <c:pt idx="0">
                  <c:v>Trust caseload (2020)</c:v>
                </c:pt>
              </c:strCache>
            </c:strRef>
          </c:tx>
          <c:overlay val="0"/>
        </c:title>
        <c:numFmt formatCode="0" sourceLinked="1"/>
        <c:majorTickMark val="out"/>
        <c:minorTickMark val="none"/>
        <c:tickLblPos val="low"/>
        <c:crossAx val="147942016"/>
        <c:crosses val="autoZero"/>
        <c:crossBetween val="midCat"/>
      </c:valAx>
      <c:valAx>
        <c:axId val="147942016"/>
        <c:scaling>
          <c:orientation val="minMax"/>
          <c:max val="20"/>
        </c:scaling>
        <c:delete val="0"/>
        <c:axPos val="l"/>
        <c:title>
          <c:tx>
            <c:strRef>
              <c:f>'Breast raw data'!$P$7</c:f>
              <c:strCache>
                <c:ptCount val="1"/>
                <c:pt idx="0">
                  <c:v>Risk-adjusted 30 day post-SACT mortality percentage</c:v>
                </c:pt>
              </c:strCache>
            </c:strRef>
          </c:tx>
          <c:overlay val="0"/>
          <c:txPr>
            <a:bodyPr rot="-5400000" vert="horz"/>
            <a:lstStyle/>
            <a:p>
              <a:pPr>
                <a:defRPr/>
              </a:pPr>
              <a:endParaRPr lang="en-US"/>
            </a:p>
          </c:txPr>
        </c:title>
        <c:numFmt formatCode="0" sourceLinked="1"/>
        <c:majorTickMark val="out"/>
        <c:minorTickMark val="none"/>
        <c:tickLblPos val="nextTo"/>
        <c:crossAx val="147940096"/>
        <c:crosses val="autoZero"/>
        <c:crossBetween val="midCat"/>
      </c:valAx>
    </c:plotArea>
    <c:legend>
      <c:legendPos val="b"/>
      <c:legendEntry>
        <c:idx val="3"/>
        <c:delete val="1"/>
      </c:legendEntry>
      <c:legendEntry>
        <c:idx val="5"/>
        <c:delete val="1"/>
      </c:legendEntry>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'Lung raw data'!$P$5</c:f>
          <c:strCache>
            <c:ptCount val="1"/>
            <c:pt idx="0">
              <c:v>Risk-adjusted 30 day post-SACT mortality percentage, lung patients aged 18+ and treated in 2019 to 2020, England</c:v>
            </c:pt>
          </c:strCache>
        </c:strRef>
      </c:tx>
      <c:overlay val="0"/>
    </c:title>
    <c:autoTitleDeleted val="0"/>
    <c:plotArea>
      <c:layout/>
      <c:scatterChart>
        <c:scatterStyle val="lineMarker"/>
        <c:varyColors val="0"/>
        <c:ser>
          <c:idx val="0"/>
          <c:order val="0"/>
          <c:tx>
            <c:v>Data</c:v>
          </c:tx>
          <c:spPr>
            <a:ln w="28575">
              <a:noFill/>
            </a:ln>
          </c:spPr>
          <c:xVal>
            <c:numRef>
              <c:f>'Lung raw data'!$C$2:$C$135</c:f>
              <c:numCache>
                <c:formatCode>0</c:formatCode>
                <c:ptCount val="134"/>
                <c:pt idx="0">
                  <c:v>0</c:v>
                </c:pt>
                <c:pt idx="1">
                  <c:v>1</c:v>
                </c:pt>
                <c:pt idx="2">
                  <c:v>1</c:v>
                </c:pt>
                <c:pt idx="3">
                  <c:v>1</c:v>
                </c:pt>
                <c:pt idx="4">
                  <c:v>11</c:v>
                </c:pt>
                <c:pt idx="5">
                  <c:v>13</c:v>
                </c:pt>
                <c:pt idx="6">
                  <c:v>28</c:v>
                </c:pt>
                <c:pt idx="7">
                  <c:v>37</c:v>
                </c:pt>
                <c:pt idx="8">
                  <c:v>38</c:v>
                </c:pt>
                <c:pt idx="9">
                  <c:v>51</c:v>
                </c:pt>
                <c:pt idx="10">
                  <c:v>82</c:v>
                </c:pt>
                <c:pt idx="11">
                  <c:v>82</c:v>
                </c:pt>
                <c:pt idx="12">
                  <c:v>84</c:v>
                </c:pt>
                <c:pt idx="13">
                  <c:v>88</c:v>
                </c:pt>
                <c:pt idx="14">
                  <c:v>100</c:v>
                </c:pt>
                <c:pt idx="15">
                  <c:v>104</c:v>
                </c:pt>
                <c:pt idx="16">
                  <c:v>108</c:v>
                </c:pt>
                <c:pt idx="17">
                  <c:v>113</c:v>
                </c:pt>
                <c:pt idx="18">
                  <c:v>116</c:v>
                </c:pt>
                <c:pt idx="19">
                  <c:v>120</c:v>
                </c:pt>
                <c:pt idx="20">
                  <c:v>128</c:v>
                </c:pt>
                <c:pt idx="21">
                  <c:v>132</c:v>
                </c:pt>
                <c:pt idx="22">
                  <c:v>133</c:v>
                </c:pt>
                <c:pt idx="23">
                  <c:v>133</c:v>
                </c:pt>
                <c:pt idx="24">
                  <c:v>136</c:v>
                </c:pt>
                <c:pt idx="25">
                  <c:v>141</c:v>
                </c:pt>
                <c:pt idx="26">
                  <c:v>142</c:v>
                </c:pt>
                <c:pt idx="27">
                  <c:v>154</c:v>
                </c:pt>
                <c:pt idx="28">
                  <c:v>160</c:v>
                </c:pt>
                <c:pt idx="29">
                  <c:v>167</c:v>
                </c:pt>
                <c:pt idx="30">
                  <c:v>175</c:v>
                </c:pt>
                <c:pt idx="31">
                  <c:v>180</c:v>
                </c:pt>
                <c:pt idx="32">
                  <c:v>181</c:v>
                </c:pt>
                <c:pt idx="33">
                  <c:v>183</c:v>
                </c:pt>
                <c:pt idx="34">
                  <c:v>188</c:v>
                </c:pt>
                <c:pt idx="35">
                  <c:v>193</c:v>
                </c:pt>
                <c:pt idx="36">
                  <c:v>195</c:v>
                </c:pt>
                <c:pt idx="37">
                  <c:v>195</c:v>
                </c:pt>
                <c:pt idx="38">
                  <c:v>201</c:v>
                </c:pt>
                <c:pt idx="39">
                  <c:v>201</c:v>
                </c:pt>
                <c:pt idx="40">
                  <c:v>202</c:v>
                </c:pt>
                <c:pt idx="41">
                  <c:v>204</c:v>
                </c:pt>
                <c:pt idx="42">
                  <c:v>205</c:v>
                </c:pt>
                <c:pt idx="43">
                  <c:v>216</c:v>
                </c:pt>
                <c:pt idx="44">
                  <c:v>221</c:v>
                </c:pt>
                <c:pt idx="45">
                  <c:v>223</c:v>
                </c:pt>
                <c:pt idx="46">
                  <c:v>226</c:v>
                </c:pt>
                <c:pt idx="47">
                  <c:v>232</c:v>
                </c:pt>
                <c:pt idx="48">
                  <c:v>233</c:v>
                </c:pt>
                <c:pt idx="49">
                  <c:v>237</c:v>
                </c:pt>
                <c:pt idx="50">
                  <c:v>240</c:v>
                </c:pt>
                <c:pt idx="51">
                  <c:v>251</c:v>
                </c:pt>
                <c:pt idx="52">
                  <c:v>253</c:v>
                </c:pt>
                <c:pt idx="53">
                  <c:v>259</c:v>
                </c:pt>
                <c:pt idx="54">
                  <c:v>263</c:v>
                </c:pt>
                <c:pt idx="55">
                  <c:v>265</c:v>
                </c:pt>
                <c:pt idx="56">
                  <c:v>265</c:v>
                </c:pt>
                <c:pt idx="57">
                  <c:v>273</c:v>
                </c:pt>
                <c:pt idx="58">
                  <c:v>275</c:v>
                </c:pt>
                <c:pt idx="59">
                  <c:v>276</c:v>
                </c:pt>
                <c:pt idx="60">
                  <c:v>281</c:v>
                </c:pt>
                <c:pt idx="61">
                  <c:v>284</c:v>
                </c:pt>
                <c:pt idx="62">
                  <c:v>289</c:v>
                </c:pt>
                <c:pt idx="63">
                  <c:v>301</c:v>
                </c:pt>
                <c:pt idx="64">
                  <c:v>302</c:v>
                </c:pt>
                <c:pt idx="65">
                  <c:v>304</c:v>
                </c:pt>
                <c:pt idx="66">
                  <c:v>308</c:v>
                </c:pt>
                <c:pt idx="67">
                  <c:v>311</c:v>
                </c:pt>
                <c:pt idx="68">
                  <c:v>315</c:v>
                </c:pt>
                <c:pt idx="69">
                  <c:v>316</c:v>
                </c:pt>
                <c:pt idx="70">
                  <c:v>319</c:v>
                </c:pt>
                <c:pt idx="71">
                  <c:v>327</c:v>
                </c:pt>
                <c:pt idx="72">
                  <c:v>330</c:v>
                </c:pt>
                <c:pt idx="73">
                  <c:v>339</c:v>
                </c:pt>
                <c:pt idx="74">
                  <c:v>342</c:v>
                </c:pt>
                <c:pt idx="75">
                  <c:v>345</c:v>
                </c:pt>
                <c:pt idx="76">
                  <c:v>356</c:v>
                </c:pt>
                <c:pt idx="77">
                  <c:v>359</c:v>
                </c:pt>
                <c:pt idx="78">
                  <c:v>368</c:v>
                </c:pt>
                <c:pt idx="79">
                  <c:v>368</c:v>
                </c:pt>
                <c:pt idx="80">
                  <c:v>383</c:v>
                </c:pt>
                <c:pt idx="81">
                  <c:v>393</c:v>
                </c:pt>
                <c:pt idx="82">
                  <c:v>406</c:v>
                </c:pt>
                <c:pt idx="83">
                  <c:v>418</c:v>
                </c:pt>
                <c:pt idx="84">
                  <c:v>421</c:v>
                </c:pt>
                <c:pt idx="85">
                  <c:v>422</c:v>
                </c:pt>
                <c:pt idx="86">
                  <c:v>429</c:v>
                </c:pt>
                <c:pt idx="87">
                  <c:v>439</c:v>
                </c:pt>
                <c:pt idx="88">
                  <c:v>440</c:v>
                </c:pt>
                <c:pt idx="89">
                  <c:v>440</c:v>
                </c:pt>
                <c:pt idx="90">
                  <c:v>452</c:v>
                </c:pt>
                <c:pt idx="91">
                  <c:v>477</c:v>
                </c:pt>
                <c:pt idx="92">
                  <c:v>482</c:v>
                </c:pt>
                <c:pt idx="93">
                  <c:v>485</c:v>
                </c:pt>
                <c:pt idx="94">
                  <c:v>489</c:v>
                </c:pt>
                <c:pt idx="95">
                  <c:v>534</c:v>
                </c:pt>
                <c:pt idx="96">
                  <c:v>561</c:v>
                </c:pt>
                <c:pt idx="97">
                  <c:v>653</c:v>
                </c:pt>
                <c:pt idx="98">
                  <c:v>662</c:v>
                </c:pt>
                <c:pt idx="99">
                  <c:v>701</c:v>
                </c:pt>
                <c:pt idx="100">
                  <c:v>715</c:v>
                </c:pt>
                <c:pt idx="101">
                  <c:v>718</c:v>
                </c:pt>
                <c:pt idx="102">
                  <c:v>841</c:v>
                </c:pt>
                <c:pt idx="103">
                  <c:v>981</c:v>
                </c:pt>
                <c:pt idx="104">
                  <c:v>1121</c:v>
                </c:pt>
                <c:pt idx="105">
                  <c:v>1261</c:v>
                </c:pt>
                <c:pt idx="106">
                  <c:v>1325</c:v>
                </c:pt>
                <c:pt idx="107">
                  <c:v>1359</c:v>
                </c:pt>
                <c:pt idx="108">
                  <c:v>1363</c:v>
                </c:pt>
                <c:pt idx="109">
                  <c:v>1388</c:v>
                </c:pt>
                <c:pt idx="110">
                  <c:v>1401</c:v>
                </c:pt>
                <c:pt idx="111">
                  <c:v>1414</c:v>
                </c:pt>
                <c:pt idx="112">
                  <c:v>1439</c:v>
                </c:pt>
                <c:pt idx="113">
                  <c:v>1465</c:v>
                </c:pt>
                <c:pt idx="114">
                  <c:v>1490</c:v>
                </c:pt>
                <c:pt idx="115">
                  <c:v>1516</c:v>
                </c:pt>
                <c:pt idx="116">
                  <c:v>1541</c:v>
                </c:pt>
                <c:pt idx="117">
                  <c:v>1567</c:v>
                </c:pt>
                <c:pt idx="118">
                  <c:v>1592</c:v>
                </c:pt>
                <c:pt idx="119">
                  <c:v>1618</c:v>
                </c:pt>
                <c:pt idx="120">
                  <c:v>1643</c:v>
                </c:pt>
                <c:pt idx="121">
                  <c:v>1669</c:v>
                </c:pt>
                <c:pt idx="122">
                  <c:v>1694</c:v>
                </c:pt>
                <c:pt idx="123">
                  <c:v>1720</c:v>
                </c:pt>
                <c:pt idx="124">
                  <c:v>1745</c:v>
                </c:pt>
                <c:pt idx="125">
                  <c:v>1771</c:v>
                </c:pt>
                <c:pt idx="126">
                  <c:v>1796</c:v>
                </c:pt>
                <c:pt idx="127">
                  <c:v>1822</c:v>
                </c:pt>
                <c:pt idx="128">
                  <c:v>1847</c:v>
                </c:pt>
                <c:pt idx="129">
                  <c:v>1873</c:v>
                </c:pt>
                <c:pt idx="130">
                  <c:v>1898</c:v>
                </c:pt>
                <c:pt idx="131">
                  <c:v>1924</c:v>
                </c:pt>
                <c:pt idx="132">
                  <c:v>1949</c:v>
                </c:pt>
                <c:pt idx="133">
                  <c:v>1975</c:v>
                </c:pt>
              </c:numCache>
            </c:numRef>
          </c:xVal>
          <c:yVal>
            <c:numRef>
              <c:f>'Lung raw data'!$D$2:$D$135</c:f>
              <c:numCache>
                <c:formatCode>0</c:formatCode>
                <c:ptCount val="134"/>
                <c:pt idx="1">
                  <c:v>0</c:v>
                </c:pt>
                <c:pt idx="3">
                  <c:v>0</c:v>
                </c:pt>
                <c:pt idx="4">
                  <c:v>7.0411081314086914</c:v>
                </c:pt>
                <c:pt idx="5">
                  <c:v>7.9617466926574707</c:v>
                </c:pt>
                <c:pt idx="6">
                  <c:v>19.611135482788086</c:v>
                </c:pt>
                <c:pt idx="7">
                  <c:v>10.123106002807617</c:v>
                </c:pt>
                <c:pt idx="8">
                  <c:v>4.9838409423828125</c:v>
                </c:pt>
                <c:pt idx="9">
                  <c:v>9.6889820098876953</c:v>
                </c:pt>
                <c:pt idx="10">
                  <c:v>10.12962818145752</c:v>
                </c:pt>
                <c:pt idx="11">
                  <c:v>9.9717903137207031</c:v>
                </c:pt>
                <c:pt idx="12">
                  <c:v>10.781190872192383</c:v>
                </c:pt>
                <c:pt idx="13">
                  <c:v>11.906438827514648</c:v>
                </c:pt>
                <c:pt idx="14">
                  <c:v>9.9880809783935547</c:v>
                </c:pt>
                <c:pt idx="15">
                  <c:v>5.1365575790405273</c:v>
                </c:pt>
                <c:pt idx="16">
                  <c:v>4.2254853248596191</c:v>
                </c:pt>
                <c:pt idx="17">
                  <c:v>8.1826620101928711</c:v>
                </c:pt>
                <c:pt idx="18">
                  <c:v>11.777268409729004</c:v>
                </c:pt>
                <c:pt idx="19">
                  <c:v>13.032729148864746</c:v>
                </c:pt>
                <c:pt idx="20">
                  <c:v>10.953651428222656</c:v>
                </c:pt>
                <c:pt idx="21">
                  <c:v>9.3990030288696289</c:v>
                </c:pt>
                <c:pt idx="22">
                  <c:v>13.487415313720703</c:v>
                </c:pt>
                <c:pt idx="23">
                  <c:v>9.074315071105957</c:v>
                </c:pt>
                <c:pt idx="24">
                  <c:v>4.8554892539978027</c:v>
                </c:pt>
                <c:pt idx="26">
                  <c:v>12.438814163208008</c:v>
                </c:pt>
                <c:pt idx="27">
                  <c:v>10.573376655578613</c:v>
                </c:pt>
                <c:pt idx="28">
                  <c:v>7.8693342208862305</c:v>
                </c:pt>
                <c:pt idx="29">
                  <c:v>5.339536190032959</c:v>
                </c:pt>
                <c:pt idx="30">
                  <c:v>15.259017944335938</c:v>
                </c:pt>
                <c:pt idx="31">
                  <c:v>12.511958122253418</c:v>
                </c:pt>
                <c:pt idx="32">
                  <c:v>12.473177909851074</c:v>
                </c:pt>
                <c:pt idx="33">
                  <c:v>8.3455915451049805</c:v>
                </c:pt>
                <c:pt idx="34">
                  <c:v>10.519377708435059</c:v>
                </c:pt>
                <c:pt idx="35">
                  <c:v>17.353395462036133</c:v>
                </c:pt>
                <c:pt idx="36">
                  <c:v>9.4997358322143555</c:v>
                </c:pt>
                <c:pt idx="37">
                  <c:v>5.0423197746276855</c:v>
                </c:pt>
                <c:pt idx="38">
                  <c:v>15.225616455078125</c:v>
                </c:pt>
                <c:pt idx="39">
                  <c:v>12.16724681854248</c:v>
                </c:pt>
                <c:pt idx="40">
                  <c:v>8.9649143218994141</c:v>
                </c:pt>
                <c:pt idx="41">
                  <c:v>7.0390129089355469</c:v>
                </c:pt>
                <c:pt idx="42">
                  <c:v>15.284720420837402</c:v>
                </c:pt>
                <c:pt idx="43">
                  <c:v>8.3726348876953125</c:v>
                </c:pt>
                <c:pt idx="44">
                  <c:v>8.4349737167358398</c:v>
                </c:pt>
                <c:pt idx="45">
                  <c:v>9.2063608169555664</c:v>
                </c:pt>
                <c:pt idx="46">
                  <c:v>8.2725839614868164</c:v>
                </c:pt>
                <c:pt idx="47">
                  <c:v>13.622481346130371</c:v>
                </c:pt>
                <c:pt idx="48">
                  <c:v>6.2598962783813477</c:v>
                </c:pt>
                <c:pt idx="49">
                  <c:v>13.290984153747559</c:v>
                </c:pt>
                <c:pt idx="50">
                  <c:v>4.515632152557373</c:v>
                </c:pt>
                <c:pt idx="51">
                  <c:v>12.219245910644531</c:v>
                </c:pt>
                <c:pt idx="52">
                  <c:v>11.425884246826172</c:v>
                </c:pt>
                <c:pt idx="53">
                  <c:v>10.733227729797363</c:v>
                </c:pt>
                <c:pt idx="54">
                  <c:v>6.9364924430847168</c:v>
                </c:pt>
                <c:pt idx="55">
                  <c:v>12.443470001220703</c:v>
                </c:pt>
                <c:pt idx="56">
                  <c:v>12.424147605895996</c:v>
                </c:pt>
                <c:pt idx="57">
                  <c:v>7.6670479774475098</c:v>
                </c:pt>
                <c:pt idx="58">
                  <c:v>8.2634620666503906</c:v>
                </c:pt>
                <c:pt idx="59">
                  <c:v>9.4040241241455078</c:v>
                </c:pt>
                <c:pt idx="61">
                  <c:v>18.383115768432617</c:v>
                </c:pt>
                <c:pt idx="62">
                  <c:v>17.071359634399414</c:v>
                </c:pt>
                <c:pt idx="63">
                  <c:v>8.6608123779296875</c:v>
                </c:pt>
                <c:pt idx="64">
                  <c:v>9.1019163131713867</c:v>
                </c:pt>
                <c:pt idx="65">
                  <c:v>16.569862365722656</c:v>
                </c:pt>
                <c:pt idx="66">
                  <c:v>10.437287330627441</c:v>
                </c:pt>
                <c:pt idx="67">
                  <c:v>9.4771909713745117</c:v>
                </c:pt>
                <c:pt idx="68">
                  <c:v>11.875280380249023</c:v>
                </c:pt>
                <c:pt idx="69">
                  <c:v>9.6734647750854492</c:v>
                </c:pt>
                <c:pt idx="70">
                  <c:v>10.460705757141113</c:v>
                </c:pt>
                <c:pt idx="71">
                  <c:v>10.646960258483887</c:v>
                </c:pt>
                <c:pt idx="72">
                  <c:v>7.8957858085632324</c:v>
                </c:pt>
                <c:pt idx="73">
                  <c:v>8.0518465042114258</c:v>
                </c:pt>
                <c:pt idx="74">
                  <c:v>16.258033752441406</c:v>
                </c:pt>
                <c:pt idx="75">
                  <c:v>13.920677185058594</c:v>
                </c:pt>
                <c:pt idx="76">
                  <c:v>12.384857177734375</c:v>
                </c:pt>
                <c:pt idx="77">
                  <c:v>8.7625532150268555</c:v>
                </c:pt>
                <c:pt idx="78">
                  <c:v>10.314699172973633</c:v>
                </c:pt>
                <c:pt idx="79">
                  <c:v>10.13640022277832</c:v>
                </c:pt>
                <c:pt idx="80">
                  <c:v>25.105287551879883</c:v>
                </c:pt>
                <c:pt idx="81">
                  <c:v>10.810211181640625</c:v>
                </c:pt>
                <c:pt idx="82">
                  <c:v>11.153848648071289</c:v>
                </c:pt>
                <c:pt idx="83">
                  <c:v>8.8696184158325195</c:v>
                </c:pt>
                <c:pt idx="85">
                  <c:v>12.213739395141602</c:v>
                </c:pt>
                <c:pt idx="86">
                  <c:v>11.020920753479004</c:v>
                </c:pt>
                <c:pt idx="87">
                  <c:v>16.411464691162109</c:v>
                </c:pt>
                <c:pt idx="88">
                  <c:v>16.329753875732422</c:v>
                </c:pt>
                <c:pt idx="89">
                  <c:v>9.5586690902709961</c:v>
                </c:pt>
                <c:pt idx="90">
                  <c:v>8.0645217895507813</c:v>
                </c:pt>
                <c:pt idx="91">
                  <c:v>10.951225280761719</c:v>
                </c:pt>
                <c:pt idx="92">
                  <c:v>7.7139987945556641</c:v>
                </c:pt>
                <c:pt idx="93">
                  <c:v>8.1059694290161133</c:v>
                </c:pt>
                <c:pt idx="94">
                  <c:v>10.687389373779297</c:v>
                </c:pt>
                <c:pt idx="95">
                  <c:v>11.474849700927734</c:v>
                </c:pt>
                <c:pt idx="97">
                  <c:v>10.503734588623047</c:v>
                </c:pt>
                <c:pt idx="98">
                  <c:v>15.522344589233398</c:v>
                </c:pt>
                <c:pt idx="100">
                  <c:v>10.287985801696777</c:v>
                </c:pt>
                <c:pt idx="101">
                  <c:v>10.894219398498535</c:v>
                </c:pt>
                <c:pt idx="106">
                  <c:v>12.177494049072266</c:v>
                </c:pt>
                <c:pt idx="107">
                  <c:v>8.1754045486450195</c:v>
                </c:pt>
                <c:pt idx="108">
                  <c:v>9.3533544540405273</c:v>
                </c:pt>
              </c:numCache>
            </c:numRef>
          </c:yVal>
          <c:smooth val="0"/>
          <c:extLst>
            <c:ext xmlns:c16="http://schemas.microsoft.com/office/drawing/2014/chart" uri="{C3380CC4-5D6E-409C-BE32-E72D297353CC}">
              <c16:uniqueId val="{00000000-D569-4F42-BC38-D8C4B91D62C3}"/>
            </c:ext>
          </c:extLst>
        </c:ser>
        <c:ser>
          <c:idx val="1"/>
          <c:order val="1"/>
          <c:tx>
            <c:v>Average</c:v>
          </c:tx>
          <c:spPr>
            <a:ln w="28575">
              <a:solidFill>
                <a:srgbClr val="FF0000"/>
              </a:solidFill>
            </a:ln>
          </c:spPr>
          <c:marker>
            <c:symbol val="none"/>
          </c:marker>
          <c:dPt>
            <c:idx val="0"/>
            <c:bubble3D val="0"/>
            <c:extLst>
              <c:ext xmlns:c16="http://schemas.microsoft.com/office/drawing/2014/chart" uri="{C3380CC4-5D6E-409C-BE32-E72D297353CC}">
                <c16:uniqueId val="{00000001-D569-4F42-BC38-D8C4B91D62C3}"/>
              </c:ext>
            </c:extLst>
          </c:dPt>
          <c:dPt>
            <c:idx val="1"/>
            <c:bubble3D val="0"/>
            <c:extLst>
              <c:ext xmlns:c16="http://schemas.microsoft.com/office/drawing/2014/chart" uri="{C3380CC4-5D6E-409C-BE32-E72D297353CC}">
                <c16:uniqueId val="{00000008-D569-4F42-BC38-D8C4B91D62C3}"/>
              </c:ext>
            </c:extLst>
          </c:dPt>
          <c:xVal>
            <c:numRef>
              <c:f>'Lung raw data'!$P$10:$Q$10</c:f>
              <c:numCache>
                <c:formatCode>0</c:formatCode>
                <c:ptCount val="2"/>
                <c:pt idx="0">
                  <c:v>0</c:v>
                </c:pt>
                <c:pt idx="1">
                  <c:v>1975</c:v>
                </c:pt>
              </c:numCache>
            </c:numRef>
          </c:xVal>
          <c:yVal>
            <c:numRef>
              <c:f>'Lung raw data'!$P$9:$Q$9</c:f>
              <c:numCache>
                <c:formatCode>0.00</c:formatCode>
                <c:ptCount val="2"/>
                <c:pt idx="0">
                  <c:v>10.481429951531547</c:v>
                </c:pt>
                <c:pt idx="1">
                  <c:v>10.481429951531547</c:v>
                </c:pt>
              </c:numCache>
            </c:numRef>
          </c:yVal>
          <c:smooth val="0"/>
          <c:extLst>
            <c:ext xmlns:c16="http://schemas.microsoft.com/office/drawing/2014/chart" uri="{C3380CC4-5D6E-409C-BE32-E72D297353CC}">
              <c16:uniqueId val="{00000002-D569-4F42-BC38-D8C4B91D62C3}"/>
            </c:ext>
          </c:extLst>
        </c:ser>
        <c:ser>
          <c:idx val="2"/>
          <c:order val="2"/>
          <c:tx>
            <c:v>2SD limits</c:v>
          </c:tx>
          <c:spPr>
            <a:ln w="28575">
              <a:solidFill>
                <a:schemeClr val="tx1"/>
              </a:solidFill>
              <a:prstDash val="sysDot"/>
            </a:ln>
          </c:spPr>
          <c:marker>
            <c:symbol val="none"/>
          </c:marker>
          <c:xVal>
            <c:numRef>
              <c:f>'Lung raw data'!$C$2:$C$135</c:f>
              <c:numCache>
                <c:formatCode>0</c:formatCode>
                <c:ptCount val="134"/>
                <c:pt idx="0">
                  <c:v>0</c:v>
                </c:pt>
                <c:pt idx="1">
                  <c:v>1</c:v>
                </c:pt>
                <c:pt idx="2">
                  <c:v>1</c:v>
                </c:pt>
                <c:pt idx="3">
                  <c:v>1</c:v>
                </c:pt>
                <c:pt idx="4">
                  <c:v>11</c:v>
                </c:pt>
                <c:pt idx="5">
                  <c:v>13</c:v>
                </c:pt>
                <c:pt idx="6">
                  <c:v>28</c:v>
                </c:pt>
                <c:pt idx="7">
                  <c:v>37</c:v>
                </c:pt>
                <c:pt idx="8">
                  <c:v>38</c:v>
                </c:pt>
                <c:pt idx="9">
                  <c:v>51</c:v>
                </c:pt>
                <c:pt idx="10">
                  <c:v>82</c:v>
                </c:pt>
                <c:pt idx="11">
                  <c:v>82</c:v>
                </c:pt>
                <c:pt idx="12">
                  <c:v>84</c:v>
                </c:pt>
                <c:pt idx="13">
                  <c:v>88</c:v>
                </c:pt>
                <c:pt idx="14">
                  <c:v>100</c:v>
                </c:pt>
                <c:pt idx="15">
                  <c:v>104</c:v>
                </c:pt>
                <c:pt idx="16">
                  <c:v>108</c:v>
                </c:pt>
                <c:pt idx="17">
                  <c:v>113</c:v>
                </c:pt>
                <c:pt idx="18">
                  <c:v>116</c:v>
                </c:pt>
                <c:pt idx="19">
                  <c:v>120</c:v>
                </c:pt>
                <c:pt idx="20">
                  <c:v>128</c:v>
                </c:pt>
                <c:pt idx="21">
                  <c:v>132</c:v>
                </c:pt>
                <c:pt idx="22">
                  <c:v>133</c:v>
                </c:pt>
                <c:pt idx="23">
                  <c:v>133</c:v>
                </c:pt>
                <c:pt idx="24">
                  <c:v>136</c:v>
                </c:pt>
                <c:pt idx="25">
                  <c:v>141</c:v>
                </c:pt>
                <c:pt idx="26">
                  <c:v>142</c:v>
                </c:pt>
                <c:pt idx="27">
                  <c:v>154</c:v>
                </c:pt>
                <c:pt idx="28">
                  <c:v>160</c:v>
                </c:pt>
                <c:pt idx="29">
                  <c:v>167</c:v>
                </c:pt>
                <c:pt idx="30">
                  <c:v>175</c:v>
                </c:pt>
                <c:pt idx="31">
                  <c:v>180</c:v>
                </c:pt>
                <c:pt idx="32">
                  <c:v>181</c:v>
                </c:pt>
                <c:pt idx="33">
                  <c:v>183</c:v>
                </c:pt>
                <c:pt idx="34">
                  <c:v>188</c:v>
                </c:pt>
                <c:pt idx="35">
                  <c:v>193</c:v>
                </c:pt>
                <c:pt idx="36">
                  <c:v>195</c:v>
                </c:pt>
                <c:pt idx="37">
                  <c:v>195</c:v>
                </c:pt>
                <c:pt idx="38">
                  <c:v>201</c:v>
                </c:pt>
                <c:pt idx="39">
                  <c:v>201</c:v>
                </c:pt>
                <c:pt idx="40">
                  <c:v>202</c:v>
                </c:pt>
                <c:pt idx="41">
                  <c:v>204</c:v>
                </c:pt>
                <c:pt idx="42">
                  <c:v>205</c:v>
                </c:pt>
                <c:pt idx="43">
                  <c:v>216</c:v>
                </c:pt>
                <c:pt idx="44">
                  <c:v>221</c:v>
                </c:pt>
                <c:pt idx="45">
                  <c:v>223</c:v>
                </c:pt>
                <c:pt idx="46">
                  <c:v>226</c:v>
                </c:pt>
                <c:pt idx="47">
                  <c:v>232</c:v>
                </c:pt>
                <c:pt idx="48">
                  <c:v>233</c:v>
                </c:pt>
                <c:pt idx="49">
                  <c:v>237</c:v>
                </c:pt>
                <c:pt idx="50">
                  <c:v>240</c:v>
                </c:pt>
                <c:pt idx="51">
                  <c:v>251</c:v>
                </c:pt>
                <c:pt idx="52">
                  <c:v>253</c:v>
                </c:pt>
                <c:pt idx="53">
                  <c:v>259</c:v>
                </c:pt>
                <c:pt idx="54">
                  <c:v>263</c:v>
                </c:pt>
                <c:pt idx="55">
                  <c:v>265</c:v>
                </c:pt>
                <c:pt idx="56">
                  <c:v>265</c:v>
                </c:pt>
                <c:pt idx="57">
                  <c:v>273</c:v>
                </c:pt>
                <c:pt idx="58">
                  <c:v>275</c:v>
                </c:pt>
                <c:pt idx="59">
                  <c:v>276</c:v>
                </c:pt>
                <c:pt idx="60">
                  <c:v>281</c:v>
                </c:pt>
                <c:pt idx="61">
                  <c:v>284</c:v>
                </c:pt>
                <c:pt idx="62">
                  <c:v>289</c:v>
                </c:pt>
                <c:pt idx="63">
                  <c:v>301</c:v>
                </c:pt>
                <c:pt idx="64">
                  <c:v>302</c:v>
                </c:pt>
                <c:pt idx="65">
                  <c:v>304</c:v>
                </c:pt>
                <c:pt idx="66">
                  <c:v>308</c:v>
                </c:pt>
                <c:pt idx="67">
                  <c:v>311</c:v>
                </c:pt>
                <c:pt idx="68">
                  <c:v>315</c:v>
                </c:pt>
                <c:pt idx="69">
                  <c:v>316</c:v>
                </c:pt>
                <c:pt idx="70">
                  <c:v>319</c:v>
                </c:pt>
                <c:pt idx="71">
                  <c:v>327</c:v>
                </c:pt>
                <c:pt idx="72">
                  <c:v>330</c:v>
                </c:pt>
                <c:pt idx="73">
                  <c:v>339</c:v>
                </c:pt>
                <c:pt idx="74">
                  <c:v>342</c:v>
                </c:pt>
                <c:pt idx="75">
                  <c:v>345</c:v>
                </c:pt>
                <c:pt idx="76">
                  <c:v>356</c:v>
                </c:pt>
                <c:pt idx="77">
                  <c:v>359</c:v>
                </c:pt>
                <c:pt idx="78">
                  <c:v>368</c:v>
                </c:pt>
                <c:pt idx="79">
                  <c:v>368</c:v>
                </c:pt>
                <c:pt idx="80">
                  <c:v>383</c:v>
                </c:pt>
                <c:pt idx="81">
                  <c:v>393</c:v>
                </c:pt>
                <c:pt idx="82">
                  <c:v>406</c:v>
                </c:pt>
                <c:pt idx="83">
                  <c:v>418</c:v>
                </c:pt>
                <c:pt idx="84">
                  <c:v>421</c:v>
                </c:pt>
                <c:pt idx="85">
                  <c:v>422</c:v>
                </c:pt>
                <c:pt idx="86">
                  <c:v>429</c:v>
                </c:pt>
                <c:pt idx="87">
                  <c:v>439</c:v>
                </c:pt>
                <c:pt idx="88">
                  <c:v>440</c:v>
                </c:pt>
                <c:pt idx="89">
                  <c:v>440</c:v>
                </c:pt>
                <c:pt idx="90">
                  <c:v>452</c:v>
                </c:pt>
                <c:pt idx="91">
                  <c:v>477</c:v>
                </c:pt>
                <c:pt idx="92">
                  <c:v>482</c:v>
                </c:pt>
                <c:pt idx="93">
                  <c:v>485</c:v>
                </c:pt>
                <c:pt idx="94">
                  <c:v>489</c:v>
                </c:pt>
                <c:pt idx="95">
                  <c:v>534</c:v>
                </c:pt>
                <c:pt idx="96">
                  <c:v>561</c:v>
                </c:pt>
                <c:pt idx="97">
                  <c:v>653</c:v>
                </c:pt>
                <c:pt idx="98">
                  <c:v>662</c:v>
                </c:pt>
                <c:pt idx="99">
                  <c:v>701</c:v>
                </c:pt>
                <c:pt idx="100">
                  <c:v>715</c:v>
                </c:pt>
                <c:pt idx="101">
                  <c:v>718</c:v>
                </c:pt>
                <c:pt idx="102">
                  <c:v>841</c:v>
                </c:pt>
                <c:pt idx="103">
                  <c:v>981</c:v>
                </c:pt>
                <c:pt idx="104">
                  <c:v>1121</c:v>
                </c:pt>
                <c:pt idx="105">
                  <c:v>1261</c:v>
                </c:pt>
                <c:pt idx="106">
                  <c:v>1325</c:v>
                </c:pt>
                <c:pt idx="107">
                  <c:v>1359</c:v>
                </c:pt>
                <c:pt idx="108">
                  <c:v>1363</c:v>
                </c:pt>
                <c:pt idx="109">
                  <c:v>1388</c:v>
                </c:pt>
                <c:pt idx="110">
                  <c:v>1401</c:v>
                </c:pt>
                <c:pt idx="111">
                  <c:v>1414</c:v>
                </c:pt>
                <c:pt idx="112">
                  <c:v>1439</c:v>
                </c:pt>
                <c:pt idx="113">
                  <c:v>1465</c:v>
                </c:pt>
                <c:pt idx="114">
                  <c:v>1490</c:v>
                </c:pt>
                <c:pt idx="115">
                  <c:v>1516</c:v>
                </c:pt>
                <c:pt idx="116">
                  <c:v>1541</c:v>
                </c:pt>
                <c:pt idx="117">
                  <c:v>1567</c:v>
                </c:pt>
                <c:pt idx="118">
                  <c:v>1592</c:v>
                </c:pt>
                <c:pt idx="119">
                  <c:v>1618</c:v>
                </c:pt>
                <c:pt idx="120">
                  <c:v>1643</c:v>
                </c:pt>
                <c:pt idx="121">
                  <c:v>1669</c:v>
                </c:pt>
                <c:pt idx="122">
                  <c:v>1694</c:v>
                </c:pt>
                <c:pt idx="123">
                  <c:v>1720</c:v>
                </c:pt>
                <c:pt idx="124">
                  <c:v>1745</c:v>
                </c:pt>
                <c:pt idx="125">
                  <c:v>1771</c:v>
                </c:pt>
                <c:pt idx="126">
                  <c:v>1796</c:v>
                </c:pt>
                <c:pt idx="127">
                  <c:v>1822</c:v>
                </c:pt>
                <c:pt idx="128">
                  <c:v>1847</c:v>
                </c:pt>
                <c:pt idx="129">
                  <c:v>1873</c:v>
                </c:pt>
                <c:pt idx="130">
                  <c:v>1898</c:v>
                </c:pt>
                <c:pt idx="131">
                  <c:v>1924</c:v>
                </c:pt>
                <c:pt idx="132">
                  <c:v>1949</c:v>
                </c:pt>
                <c:pt idx="133">
                  <c:v>1975</c:v>
                </c:pt>
              </c:numCache>
            </c:numRef>
          </c:xVal>
          <c:yVal>
            <c:numRef>
              <c:f>'Lung raw data'!$F$2:$F$135</c:f>
              <c:numCache>
                <c:formatCode>0</c:formatCode>
                <c:ptCount val="134"/>
                <c:pt idx="0">
                  <c:v>0</c:v>
                </c:pt>
                <c:pt idx="1">
                  <c:v>0</c:v>
                </c:pt>
                <c:pt idx="2">
                  <c:v>0</c:v>
                </c:pt>
                <c:pt idx="3">
                  <c:v>0</c:v>
                </c:pt>
                <c:pt idx="4">
                  <c:v>0</c:v>
                </c:pt>
                <c:pt idx="5">
                  <c:v>0</c:v>
                </c:pt>
                <c:pt idx="6">
                  <c:v>0</c:v>
                </c:pt>
                <c:pt idx="7">
                  <c:v>0.46945229172706604</c:v>
                </c:pt>
                <c:pt idx="8">
                  <c:v>0.56875026226043701</c:v>
                </c:pt>
                <c:pt idx="9">
                  <c:v>2.1401934623718262</c:v>
                </c:pt>
                <c:pt idx="10">
                  <c:v>3.9653983116149902</c:v>
                </c:pt>
                <c:pt idx="11">
                  <c:v>3.9653983116149902</c:v>
                </c:pt>
                <c:pt idx="12">
                  <c:v>4.031458854675293</c:v>
                </c:pt>
                <c:pt idx="13">
                  <c:v>4.2194032669067383</c:v>
                </c:pt>
                <c:pt idx="14">
                  <c:v>4.6321611404418945</c:v>
                </c:pt>
                <c:pt idx="15">
                  <c:v>4.8254060745239258</c:v>
                </c:pt>
                <c:pt idx="16">
                  <c:v>4.8793144226074219</c:v>
                </c:pt>
                <c:pt idx="17">
                  <c:v>5.0177226066589355</c:v>
                </c:pt>
                <c:pt idx="18">
                  <c:v>5.1494064331054688</c:v>
                </c:pt>
                <c:pt idx="19">
                  <c:v>5.1999664306640625</c:v>
                </c:pt>
                <c:pt idx="20">
                  <c:v>5.4202122688293457</c:v>
                </c:pt>
                <c:pt idx="21">
                  <c:v>5.4731411933898926</c:v>
                </c:pt>
                <c:pt idx="22">
                  <c:v>5.4864654541015625</c:v>
                </c:pt>
                <c:pt idx="23">
                  <c:v>5.4864654541015625</c:v>
                </c:pt>
                <c:pt idx="24">
                  <c:v>5.5422964096069336</c:v>
                </c:pt>
                <c:pt idx="25">
                  <c:v>5.6875209808349609</c:v>
                </c:pt>
                <c:pt idx="26">
                  <c:v>5.6928014755249023</c:v>
                </c:pt>
                <c:pt idx="27">
                  <c:v>5.9014902114868164</c:v>
                </c:pt>
                <c:pt idx="28">
                  <c:v>5.9706339836120605</c:v>
                </c:pt>
                <c:pt idx="29">
                  <c:v>6.0916948318481445</c:v>
                </c:pt>
                <c:pt idx="30">
                  <c:v>6.2124853134155273</c:v>
                </c:pt>
                <c:pt idx="31">
                  <c:v>6.2634649276733398</c:v>
                </c:pt>
                <c:pt idx="32">
                  <c:v>6.2727441787719727</c:v>
                </c:pt>
                <c:pt idx="33">
                  <c:v>6.2970066070556641</c:v>
                </c:pt>
                <c:pt idx="34">
                  <c:v>6.3909063339233398</c:v>
                </c:pt>
                <c:pt idx="35">
                  <c:v>6.4208106994628906</c:v>
                </c:pt>
                <c:pt idx="36">
                  <c:v>6.4446063041687012</c:v>
                </c:pt>
                <c:pt idx="37">
                  <c:v>6.4446063041687012</c:v>
                </c:pt>
                <c:pt idx="38">
                  <c:v>6.5280942916870117</c:v>
                </c:pt>
                <c:pt idx="39">
                  <c:v>6.5280942916870117</c:v>
                </c:pt>
                <c:pt idx="40">
                  <c:v>6.5327634811401367</c:v>
                </c:pt>
                <c:pt idx="41">
                  <c:v>6.5465621948242188</c:v>
                </c:pt>
                <c:pt idx="42">
                  <c:v>6.5558457374572754</c:v>
                </c:pt>
                <c:pt idx="43">
                  <c:v>6.6703944206237793</c:v>
                </c:pt>
                <c:pt idx="44">
                  <c:v>6.7352828979492188</c:v>
                </c:pt>
                <c:pt idx="45">
                  <c:v>6.7567601203918457</c:v>
                </c:pt>
                <c:pt idx="46">
                  <c:v>6.7695422172546387</c:v>
                </c:pt>
                <c:pt idx="47">
                  <c:v>6.8342061042785645</c:v>
                </c:pt>
                <c:pt idx="48">
                  <c:v>6.8509488105773926</c:v>
                </c:pt>
                <c:pt idx="49">
                  <c:v>6.8688788414001465</c:v>
                </c:pt>
                <c:pt idx="50">
                  <c:v>6.8912515640258789</c:v>
                </c:pt>
                <c:pt idx="51">
                  <c:v>6.9814333915710449</c:v>
                </c:pt>
                <c:pt idx="52">
                  <c:v>7.0016632080078125</c:v>
                </c:pt>
                <c:pt idx="53">
                  <c:v>7.047515869140625</c:v>
                </c:pt>
                <c:pt idx="54">
                  <c:v>7.0745134353637695</c:v>
                </c:pt>
                <c:pt idx="55">
                  <c:v>7.0959277153015137</c:v>
                </c:pt>
                <c:pt idx="56">
                  <c:v>7.0959277153015137</c:v>
                </c:pt>
                <c:pt idx="57">
                  <c:v>7.1451435089111328</c:v>
                </c:pt>
                <c:pt idx="58">
                  <c:v>7.1624689102172852</c:v>
                </c:pt>
                <c:pt idx="59">
                  <c:v>7.1731157302856445</c:v>
                </c:pt>
                <c:pt idx="60">
                  <c:v>7.2039051055908203</c:v>
                </c:pt>
                <c:pt idx="61">
                  <c:v>7.2197237014770508</c:v>
                </c:pt>
                <c:pt idx="62">
                  <c:v>7.2688775062561035</c:v>
                </c:pt>
                <c:pt idx="63">
                  <c:v>7.3374547958374023</c:v>
                </c:pt>
                <c:pt idx="64">
                  <c:v>7.3394222259521484</c:v>
                </c:pt>
                <c:pt idx="65">
                  <c:v>7.3460469245910645</c:v>
                </c:pt>
                <c:pt idx="66">
                  <c:v>7.3712363243103027</c:v>
                </c:pt>
                <c:pt idx="67">
                  <c:v>7.3999805450439453</c:v>
                </c:pt>
                <c:pt idx="68">
                  <c:v>7.4093894958496094</c:v>
                </c:pt>
                <c:pt idx="69">
                  <c:v>7.4139585494995117</c:v>
                </c:pt>
                <c:pt idx="70">
                  <c:v>7.4336423873901367</c:v>
                </c:pt>
                <c:pt idx="71">
                  <c:v>7.4738764762878418</c:v>
                </c:pt>
                <c:pt idx="72">
                  <c:v>7.4929623603820801</c:v>
                </c:pt>
                <c:pt idx="73">
                  <c:v>7.5360813140869141</c:v>
                </c:pt>
                <c:pt idx="74">
                  <c:v>7.5576462745666504</c:v>
                </c:pt>
                <c:pt idx="75">
                  <c:v>7.5726194381713867</c:v>
                </c:pt>
                <c:pt idx="76">
                  <c:v>7.6242728233337402</c:v>
                </c:pt>
                <c:pt idx="77">
                  <c:v>7.6324672698974609</c:v>
                </c:pt>
                <c:pt idx="78">
                  <c:v>7.6755971908569336</c:v>
                </c:pt>
                <c:pt idx="79">
                  <c:v>7.6755971908569336</c:v>
                </c:pt>
                <c:pt idx="80">
                  <c:v>7.7386393547058105</c:v>
                </c:pt>
                <c:pt idx="81">
                  <c:v>7.7788839340209961</c:v>
                </c:pt>
                <c:pt idx="82">
                  <c:v>7.8336348533630371</c:v>
                </c:pt>
                <c:pt idx="83">
                  <c:v>7.8824729919433594</c:v>
                </c:pt>
                <c:pt idx="84">
                  <c:v>7.8883609771728516</c:v>
                </c:pt>
                <c:pt idx="85">
                  <c:v>7.8903460502624512</c:v>
                </c:pt>
                <c:pt idx="86">
                  <c:v>7.9230122566223145</c:v>
                </c:pt>
                <c:pt idx="87">
                  <c:v>7.955235481262207</c:v>
                </c:pt>
                <c:pt idx="88">
                  <c:v>7.9600825309753418</c:v>
                </c:pt>
                <c:pt idx="89">
                  <c:v>7.9600825309753418</c:v>
                </c:pt>
                <c:pt idx="90">
                  <c:v>7.9960250854492188</c:v>
                </c:pt>
                <c:pt idx="91">
                  <c:v>8.0698823928833008</c:v>
                </c:pt>
                <c:pt idx="92">
                  <c:v>8.0924406051635742</c:v>
                </c:pt>
                <c:pt idx="93">
                  <c:v>8.0951433181762695</c:v>
                </c:pt>
                <c:pt idx="94">
                  <c:v>8.105926513671875</c:v>
                </c:pt>
                <c:pt idx="95">
                  <c:v>8.2325658798217773</c:v>
                </c:pt>
                <c:pt idx="96">
                  <c:v>8.2925519943237305</c:v>
                </c:pt>
                <c:pt idx="97">
                  <c:v>8.4849643707275391</c:v>
                </c:pt>
                <c:pt idx="98">
                  <c:v>8.5022525787353516</c:v>
                </c:pt>
                <c:pt idx="99">
                  <c:v>8.5725507736206055</c:v>
                </c:pt>
                <c:pt idx="100">
                  <c:v>8.5928382873535156</c:v>
                </c:pt>
                <c:pt idx="101">
                  <c:v>8.5987358093261719</c:v>
                </c:pt>
                <c:pt idx="102">
                  <c:v>8.7752227783203125</c:v>
                </c:pt>
                <c:pt idx="103">
                  <c:v>8.932703971862793</c:v>
                </c:pt>
                <c:pt idx="104">
                  <c:v>9.0602140426635742</c:v>
                </c:pt>
                <c:pt idx="105">
                  <c:v>9.1658935546875</c:v>
                </c:pt>
                <c:pt idx="106">
                  <c:v>9.2099065780639648</c:v>
                </c:pt>
                <c:pt idx="107">
                  <c:v>9.2298450469970703</c:v>
                </c:pt>
                <c:pt idx="108">
                  <c:v>9.2330913543701172</c:v>
                </c:pt>
                <c:pt idx="109">
                  <c:v>9.2475566864013672</c:v>
                </c:pt>
                <c:pt idx="110">
                  <c:v>9.2553558349609375</c:v>
                </c:pt>
                <c:pt idx="111">
                  <c:v>9.2642841339111328</c:v>
                </c:pt>
                <c:pt idx="112">
                  <c:v>9.2771205902099609</c:v>
                </c:pt>
                <c:pt idx="113">
                  <c:v>9.2924032211303711</c:v>
                </c:pt>
                <c:pt idx="114">
                  <c:v>9.3053970336914063</c:v>
                </c:pt>
                <c:pt idx="115">
                  <c:v>9.3192892074584961</c:v>
                </c:pt>
                <c:pt idx="116">
                  <c:v>9.3325214385986328</c:v>
                </c:pt>
                <c:pt idx="117">
                  <c:v>9.3451004028320313</c:v>
                </c:pt>
                <c:pt idx="118">
                  <c:v>9.3586149215698242</c:v>
                </c:pt>
                <c:pt idx="119">
                  <c:v>9.3699474334716797</c:v>
                </c:pt>
                <c:pt idx="120">
                  <c:v>9.3821926116943359</c:v>
                </c:pt>
                <c:pt idx="121">
                  <c:v>9.3939304351806641</c:v>
                </c:pt>
                <c:pt idx="122">
                  <c:v>9.4048652648925781</c:v>
                </c:pt>
                <c:pt idx="123">
                  <c:v>9.4171380996704102</c:v>
                </c:pt>
                <c:pt idx="124">
                  <c:v>9.4268150329589844</c:v>
                </c:pt>
                <c:pt idx="125">
                  <c:v>9.4382209777832031</c:v>
                </c:pt>
                <c:pt idx="126">
                  <c:v>9.4481163024902344</c:v>
                </c:pt>
                <c:pt idx="127">
                  <c:v>9.4584894180297852</c:v>
                </c:pt>
                <c:pt idx="128">
                  <c:v>9.4688358306884766</c:v>
                </c:pt>
                <c:pt idx="129">
                  <c:v>9.478215217590332</c:v>
                </c:pt>
                <c:pt idx="130">
                  <c:v>9.4882898330688477</c:v>
                </c:pt>
                <c:pt idx="131">
                  <c:v>9.4974555969238281</c:v>
                </c:pt>
                <c:pt idx="132">
                  <c:v>9.5064592361450195</c:v>
                </c:pt>
                <c:pt idx="133">
                  <c:v>9.516261100769043</c:v>
                </c:pt>
              </c:numCache>
            </c:numRef>
          </c:yVal>
          <c:smooth val="0"/>
          <c:extLst>
            <c:ext xmlns:c16="http://schemas.microsoft.com/office/drawing/2014/chart" uri="{C3380CC4-5D6E-409C-BE32-E72D297353CC}">
              <c16:uniqueId val="{00000003-D569-4F42-BC38-D8C4B91D62C3}"/>
            </c:ext>
          </c:extLst>
        </c:ser>
        <c:ser>
          <c:idx val="3"/>
          <c:order val="3"/>
          <c:tx>
            <c:v>2SD limit2</c:v>
          </c:tx>
          <c:spPr>
            <a:ln w="28575">
              <a:solidFill>
                <a:schemeClr val="tx1"/>
              </a:solidFill>
              <a:prstDash val="sysDot"/>
            </a:ln>
          </c:spPr>
          <c:marker>
            <c:symbol val="none"/>
          </c:marker>
          <c:xVal>
            <c:numRef>
              <c:f>'Lung raw data'!$C$2:$C$135</c:f>
              <c:numCache>
                <c:formatCode>0</c:formatCode>
                <c:ptCount val="134"/>
                <c:pt idx="0">
                  <c:v>0</c:v>
                </c:pt>
                <c:pt idx="1">
                  <c:v>1</c:v>
                </c:pt>
                <c:pt idx="2">
                  <c:v>1</c:v>
                </c:pt>
                <c:pt idx="3">
                  <c:v>1</c:v>
                </c:pt>
                <c:pt idx="4">
                  <c:v>11</c:v>
                </c:pt>
                <c:pt idx="5">
                  <c:v>13</c:v>
                </c:pt>
                <c:pt idx="6">
                  <c:v>28</c:v>
                </c:pt>
                <c:pt idx="7">
                  <c:v>37</c:v>
                </c:pt>
                <c:pt idx="8">
                  <c:v>38</c:v>
                </c:pt>
                <c:pt idx="9">
                  <c:v>51</c:v>
                </c:pt>
                <c:pt idx="10">
                  <c:v>82</c:v>
                </c:pt>
                <c:pt idx="11">
                  <c:v>82</c:v>
                </c:pt>
                <c:pt idx="12">
                  <c:v>84</c:v>
                </c:pt>
                <c:pt idx="13">
                  <c:v>88</c:v>
                </c:pt>
                <c:pt idx="14">
                  <c:v>100</c:v>
                </c:pt>
                <c:pt idx="15">
                  <c:v>104</c:v>
                </c:pt>
                <c:pt idx="16">
                  <c:v>108</c:v>
                </c:pt>
                <c:pt idx="17">
                  <c:v>113</c:v>
                </c:pt>
                <c:pt idx="18">
                  <c:v>116</c:v>
                </c:pt>
                <c:pt idx="19">
                  <c:v>120</c:v>
                </c:pt>
                <c:pt idx="20">
                  <c:v>128</c:v>
                </c:pt>
                <c:pt idx="21">
                  <c:v>132</c:v>
                </c:pt>
                <c:pt idx="22">
                  <c:v>133</c:v>
                </c:pt>
                <c:pt idx="23">
                  <c:v>133</c:v>
                </c:pt>
                <c:pt idx="24">
                  <c:v>136</c:v>
                </c:pt>
                <c:pt idx="25">
                  <c:v>141</c:v>
                </c:pt>
                <c:pt idx="26">
                  <c:v>142</c:v>
                </c:pt>
                <c:pt idx="27">
                  <c:v>154</c:v>
                </c:pt>
                <c:pt idx="28">
                  <c:v>160</c:v>
                </c:pt>
                <c:pt idx="29">
                  <c:v>167</c:v>
                </c:pt>
                <c:pt idx="30">
                  <c:v>175</c:v>
                </c:pt>
                <c:pt idx="31">
                  <c:v>180</c:v>
                </c:pt>
                <c:pt idx="32">
                  <c:v>181</c:v>
                </c:pt>
                <c:pt idx="33">
                  <c:v>183</c:v>
                </c:pt>
                <c:pt idx="34">
                  <c:v>188</c:v>
                </c:pt>
                <c:pt idx="35">
                  <c:v>193</c:v>
                </c:pt>
                <c:pt idx="36">
                  <c:v>195</c:v>
                </c:pt>
                <c:pt idx="37">
                  <c:v>195</c:v>
                </c:pt>
                <c:pt idx="38">
                  <c:v>201</c:v>
                </c:pt>
                <c:pt idx="39">
                  <c:v>201</c:v>
                </c:pt>
                <c:pt idx="40">
                  <c:v>202</c:v>
                </c:pt>
                <c:pt idx="41">
                  <c:v>204</c:v>
                </c:pt>
                <c:pt idx="42">
                  <c:v>205</c:v>
                </c:pt>
                <c:pt idx="43">
                  <c:v>216</c:v>
                </c:pt>
                <c:pt idx="44">
                  <c:v>221</c:v>
                </c:pt>
                <c:pt idx="45">
                  <c:v>223</c:v>
                </c:pt>
                <c:pt idx="46">
                  <c:v>226</c:v>
                </c:pt>
                <c:pt idx="47">
                  <c:v>232</c:v>
                </c:pt>
                <c:pt idx="48">
                  <c:v>233</c:v>
                </c:pt>
                <c:pt idx="49">
                  <c:v>237</c:v>
                </c:pt>
                <c:pt idx="50">
                  <c:v>240</c:v>
                </c:pt>
                <c:pt idx="51">
                  <c:v>251</c:v>
                </c:pt>
                <c:pt idx="52">
                  <c:v>253</c:v>
                </c:pt>
                <c:pt idx="53">
                  <c:v>259</c:v>
                </c:pt>
                <c:pt idx="54">
                  <c:v>263</c:v>
                </c:pt>
                <c:pt idx="55">
                  <c:v>265</c:v>
                </c:pt>
                <c:pt idx="56">
                  <c:v>265</c:v>
                </c:pt>
                <c:pt idx="57">
                  <c:v>273</c:v>
                </c:pt>
                <c:pt idx="58">
                  <c:v>275</c:v>
                </c:pt>
                <c:pt idx="59">
                  <c:v>276</c:v>
                </c:pt>
                <c:pt idx="60">
                  <c:v>281</c:v>
                </c:pt>
                <c:pt idx="61">
                  <c:v>284</c:v>
                </c:pt>
                <c:pt idx="62">
                  <c:v>289</c:v>
                </c:pt>
                <c:pt idx="63">
                  <c:v>301</c:v>
                </c:pt>
                <c:pt idx="64">
                  <c:v>302</c:v>
                </c:pt>
                <c:pt idx="65">
                  <c:v>304</c:v>
                </c:pt>
                <c:pt idx="66">
                  <c:v>308</c:v>
                </c:pt>
                <c:pt idx="67">
                  <c:v>311</c:v>
                </c:pt>
                <c:pt idx="68">
                  <c:v>315</c:v>
                </c:pt>
                <c:pt idx="69">
                  <c:v>316</c:v>
                </c:pt>
                <c:pt idx="70">
                  <c:v>319</c:v>
                </c:pt>
                <c:pt idx="71">
                  <c:v>327</c:v>
                </c:pt>
                <c:pt idx="72">
                  <c:v>330</c:v>
                </c:pt>
                <c:pt idx="73">
                  <c:v>339</c:v>
                </c:pt>
                <c:pt idx="74">
                  <c:v>342</c:v>
                </c:pt>
                <c:pt idx="75">
                  <c:v>345</c:v>
                </c:pt>
                <c:pt idx="76">
                  <c:v>356</c:v>
                </c:pt>
                <c:pt idx="77">
                  <c:v>359</c:v>
                </c:pt>
                <c:pt idx="78">
                  <c:v>368</c:v>
                </c:pt>
                <c:pt idx="79">
                  <c:v>368</c:v>
                </c:pt>
                <c:pt idx="80">
                  <c:v>383</c:v>
                </c:pt>
                <c:pt idx="81">
                  <c:v>393</c:v>
                </c:pt>
                <c:pt idx="82">
                  <c:v>406</c:v>
                </c:pt>
                <c:pt idx="83">
                  <c:v>418</c:v>
                </c:pt>
                <c:pt idx="84">
                  <c:v>421</c:v>
                </c:pt>
                <c:pt idx="85">
                  <c:v>422</c:v>
                </c:pt>
                <c:pt idx="86">
                  <c:v>429</c:v>
                </c:pt>
                <c:pt idx="87">
                  <c:v>439</c:v>
                </c:pt>
                <c:pt idx="88">
                  <c:v>440</c:v>
                </c:pt>
                <c:pt idx="89">
                  <c:v>440</c:v>
                </c:pt>
                <c:pt idx="90">
                  <c:v>452</c:v>
                </c:pt>
                <c:pt idx="91">
                  <c:v>477</c:v>
                </c:pt>
                <c:pt idx="92">
                  <c:v>482</c:v>
                </c:pt>
                <c:pt idx="93">
                  <c:v>485</c:v>
                </c:pt>
                <c:pt idx="94">
                  <c:v>489</c:v>
                </c:pt>
                <c:pt idx="95">
                  <c:v>534</c:v>
                </c:pt>
                <c:pt idx="96">
                  <c:v>561</c:v>
                </c:pt>
                <c:pt idx="97">
                  <c:v>653</c:v>
                </c:pt>
                <c:pt idx="98">
                  <c:v>662</c:v>
                </c:pt>
                <c:pt idx="99">
                  <c:v>701</c:v>
                </c:pt>
                <c:pt idx="100">
                  <c:v>715</c:v>
                </c:pt>
                <c:pt idx="101">
                  <c:v>718</c:v>
                </c:pt>
                <c:pt idx="102">
                  <c:v>841</c:v>
                </c:pt>
                <c:pt idx="103">
                  <c:v>981</c:v>
                </c:pt>
                <c:pt idx="104">
                  <c:v>1121</c:v>
                </c:pt>
                <c:pt idx="105">
                  <c:v>1261</c:v>
                </c:pt>
                <c:pt idx="106">
                  <c:v>1325</c:v>
                </c:pt>
                <c:pt idx="107">
                  <c:v>1359</c:v>
                </c:pt>
                <c:pt idx="108">
                  <c:v>1363</c:v>
                </c:pt>
                <c:pt idx="109">
                  <c:v>1388</c:v>
                </c:pt>
                <c:pt idx="110">
                  <c:v>1401</c:v>
                </c:pt>
                <c:pt idx="111">
                  <c:v>1414</c:v>
                </c:pt>
                <c:pt idx="112">
                  <c:v>1439</c:v>
                </c:pt>
                <c:pt idx="113">
                  <c:v>1465</c:v>
                </c:pt>
                <c:pt idx="114">
                  <c:v>1490</c:v>
                </c:pt>
                <c:pt idx="115">
                  <c:v>1516</c:v>
                </c:pt>
                <c:pt idx="116">
                  <c:v>1541</c:v>
                </c:pt>
                <c:pt idx="117">
                  <c:v>1567</c:v>
                </c:pt>
                <c:pt idx="118">
                  <c:v>1592</c:v>
                </c:pt>
                <c:pt idx="119">
                  <c:v>1618</c:v>
                </c:pt>
                <c:pt idx="120">
                  <c:v>1643</c:v>
                </c:pt>
                <c:pt idx="121">
                  <c:v>1669</c:v>
                </c:pt>
                <c:pt idx="122">
                  <c:v>1694</c:v>
                </c:pt>
                <c:pt idx="123">
                  <c:v>1720</c:v>
                </c:pt>
                <c:pt idx="124">
                  <c:v>1745</c:v>
                </c:pt>
                <c:pt idx="125">
                  <c:v>1771</c:v>
                </c:pt>
                <c:pt idx="126">
                  <c:v>1796</c:v>
                </c:pt>
                <c:pt idx="127">
                  <c:v>1822</c:v>
                </c:pt>
                <c:pt idx="128">
                  <c:v>1847</c:v>
                </c:pt>
                <c:pt idx="129">
                  <c:v>1873</c:v>
                </c:pt>
                <c:pt idx="130">
                  <c:v>1898</c:v>
                </c:pt>
                <c:pt idx="131">
                  <c:v>1924</c:v>
                </c:pt>
                <c:pt idx="132">
                  <c:v>1949</c:v>
                </c:pt>
                <c:pt idx="133">
                  <c:v>1975</c:v>
                </c:pt>
              </c:numCache>
            </c:numRef>
          </c:xVal>
          <c:yVal>
            <c:numRef>
              <c:f>'Lung raw data'!$G$2:$G$135</c:f>
              <c:numCache>
                <c:formatCode>0</c:formatCode>
                <c:ptCount val="134"/>
                <c:pt idx="0">
                  <c:v>100</c:v>
                </c:pt>
                <c:pt idx="1">
                  <c:v>77.057273864746094</c:v>
                </c:pt>
                <c:pt idx="2">
                  <c:v>77.057273864746094</c:v>
                </c:pt>
                <c:pt idx="3">
                  <c:v>77.057273864746094</c:v>
                </c:pt>
                <c:pt idx="4">
                  <c:v>27.24846076965332</c:v>
                </c:pt>
                <c:pt idx="5">
                  <c:v>27.38722038269043</c:v>
                </c:pt>
                <c:pt idx="6">
                  <c:v>21.885801315307617</c:v>
                </c:pt>
                <c:pt idx="7">
                  <c:v>20.699277877807617</c:v>
                </c:pt>
                <c:pt idx="8">
                  <c:v>20.510992050170898</c:v>
                </c:pt>
                <c:pt idx="9">
                  <c:v>19.220108032226563</c:v>
                </c:pt>
                <c:pt idx="10">
                  <c:v>17.510835647583008</c:v>
                </c:pt>
                <c:pt idx="11">
                  <c:v>17.510835647583008</c:v>
                </c:pt>
                <c:pt idx="12">
                  <c:v>17.439743041992188</c:v>
                </c:pt>
                <c:pt idx="13">
                  <c:v>17.25733757019043</c:v>
                </c:pt>
                <c:pt idx="14">
                  <c:v>16.869302749633789</c:v>
                </c:pt>
                <c:pt idx="15">
                  <c:v>16.787220001220703</c:v>
                </c:pt>
                <c:pt idx="16">
                  <c:v>16.628395080566406</c:v>
                </c:pt>
                <c:pt idx="17">
                  <c:v>16.545591354370117</c:v>
                </c:pt>
                <c:pt idx="18">
                  <c:v>16.434715270996094</c:v>
                </c:pt>
                <c:pt idx="19">
                  <c:v>16.38304328918457</c:v>
                </c:pt>
                <c:pt idx="20">
                  <c:v>16.205062866210938</c:v>
                </c:pt>
                <c:pt idx="21">
                  <c:v>16.122884750366211</c:v>
                </c:pt>
                <c:pt idx="22">
                  <c:v>16.112590789794922</c:v>
                </c:pt>
                <c:pt idx="23">
                  <c:v>16.112590789794922</c:v>
                </c:pt>
                <c:pt idx="24">
                  <c:v>16.041479110717773</c:v>
                </c:pt>
                <c:pt idx="25">
                  <c:v>15.965943336486816</c:v>
                </c:pt>
                <c:pt idx="26">
                  <c:v>15.946124076843262</c:v>
                </c:pt>
                <c:pt idx="27">
                  <c:v>15.737496376037598</c:v>
                </c:pt>
                <c:pt idx="28">
                  <c:v>15.623662948608398</c:v>
                </c:pt>
                <c:pt idx="29">
                  <c:v>15.533830642700195</c:v>
                </c:pt>
                <c:pt idx="30">
                  <c:v>15.422649383544922</c:v>
                </c:pt>
                <c:pt idx="31">
                  <c:v>15.385882377624512</c:v>
                </c:pt>
                <c:pt idx="32">
                  <c:v>15.366649627685547</c:v>
                </c:pt>
                <c:pt idx="33">
                  <c:v>15.328733444213867</c:v>
                </c:pt>
                <c:pt idx="34">
                  <c:v>15.288278579711914</c:v>
                </c:pt>
                <c:pt idx="35">
                  <c:v>15.235404968261719</c:v>
                </c:pt>
                <c:pt idx="36">
                  <c:v>15.212810516357422</c:v>
                </c:pt>
                <c:pt idx="37">
                  <c:v>15.212810516357422</c:v>
                </c:pt>
                <c:pt idx="38">
                  <c:v>15.15007495880127</c:v>
                </c:pt>
                <c:pt idx="39">
                  <c:v>15.15007495880127</c:v>
                </c:pt>
                <c:pt idx="40">
                  <c:v>15.13988208770752</c:v>
                </c:pt>
                <c:pt idx="41">
                  <c:v>15.110065460205078</c:v>
                </c:pt>
                <c:pt idx="42">
                  <c:v>15.09105110168457</c:v>
                </c:pt>
                <c:pt idx="43">
                  <c:v>15.000380516052246</c:v>
                </c:pt>
                <c:pt idx="44">
                  <c:v>14.93364429473877</c:v>
                </c:pt>
                <c:pt idx="45">
                  <c:v>14.933262825012207</c:v>
                </c:pt>
                <c:pt idx="46">
                  <c:v>14.908329010009766</c:v>
                </c:pt>
                <c:pt idx="47">
                  <c:v>14.858881950378418</c:v>
                </c:pt>
                <c:pt idx="48">
                  <c:v>14.850190162658691</c:v>
                </c:pt>
                <c:pt idx="49">
                  <c:v>14.803123474121094</c:v>
                </c:pt>
                <c:pt idx="50">
                  <c:v>14.793117523193359</c:v>
                </c:pt>
                <c:pt idx="51">
                  <c:v>14.697027206420898</c:v>
                </c:pt>
                <c:pt idx="52">
                  <c:v>14.683093070983887</c:v>
                </c:pt>
                <c:pt idx="53">
                  <c:v>14.637467384338379</c:v>
                </c:pt>
                <c:pt idx="54">
                  <c:v>14.620158195495605</c:v>
                </c:pt>
                <c:pt idx="55">
                  <c:v>14.604325294494629</c:v>
                </c:pt>
                <c:pt idx="56">
                  <c:v>14.604325294494629</c:v>
                </c:pt>
                <c:pt idx="57">
                  <c:v>14.549668312072754</c:v>
                </c:pt>
                <c:pt idx="58">
                  <c:v>14.526486396789551</c:v>
                </c:pt>
                <c:pt idx="59">
                  <c:v>14.520812034606934</c:v>
                </c:pt>
                <c:pt idx="60">
                  <c:v>14.497377395629883</c:v>
                </c:pt>
                <c:pt idx="61">
                  <c:v>14.471189498901367</c:v>
                </c:pt>
                <c:pt idx="62">
                  <c:v>14.447296142578125</c:v>
                </c:pt>
                <c:pt idx="63">
                  <c:v>14.376343727111816</c:v>
                </c:pt>
                <c:pt idx="64">
                  <c:v>14.373260498046875</c:v>
                </c:pt>
                <c:pt idx="65">
                  <c:v>14.361551284790039</c:v>
                </c:pt>
                <c:pt idx="66">
                  <c:v>14.333004951477051</c:v>
                </c:pt>
                <c:pt idx="67">
                  <c:v>14.323719024658203</c:v>
                </c:pt>
                <c:pt idx="68">
                  <c:v>14.289511680603027</c:v>
                </c:pt>
                <c:pt idx="69">
                  <c:v>14.290203094482422</c:v>
                </c:pt>
                <c:pt idx="70">
                  <c:v>14.280828475952148</c:v>
                </c:pt>
                <c:pt idx="71">
                  <c:v>14.239513397216797</c:v>
                </c:pt>
                <c:pt idx="72">
                  <c:v>14.21634578704834</c:v>
                </c:pt>
                <c:pt idx="73">
                  <c:v>14.170143127441406</c:v>
                </c:pt>
                <c:pt idx="74">
                  <c:v>14.165864944458008</c:v>
                </c:pt>
                <c:pt idx="75">
                  <c:v>14.147910118103027</c:v>
                </c:pt>
                <c:pt idx="76">
                  <c:v>14.097044944763184</c:v>
                </c:pt>
                <c:pt idx="77">
                  <c:v>14.088286399841309</c:v>
                </c:pt>
                <c:pt idx="78">
                  <c:v>14.048129081726074</c:v>
                </c:pt>
                <c:pt idx="79">
                  <c:v>14.048129081726074</c:v>
                </c:pt>
                <c:pt idx="80">
                  <c:v>13.987539291381836</c:v>
                </c:pt>
                <c:pt idx="81">
                  <c:v>13.945150375366211</c:v>
                </c:pt>
                <c:pt idx="82">
                  <c:v>13.89926815032959</c:v>
                </c:pt>
                <c:pt idx="83">
                  <c:v>13.851165771484375</c:v>
                </c:pt>
                <c:pt idx="84">
                  <c:v>13.844164848327637</c:v>
                </c:pt>
                <c:pt idx="85">
                  <c:v>13.842159271240234</c:v>
                </c:pt>
                <c:pt idx="86">
                  <c:v>13.816648483276367</c:v>
                </c:pt>
                <c:pt idx="87">
                  <c:v>13.785384178161621</c:v>
                </c:pt>
                <c:pt idx="88">
                  <c:v>13.781642913818359</c:v>
                </c:pt>
                <c:pt idx="89">
                  <c:v>13.781642913818359</c:v>
                </c:pt>
                <c:pt idx="90">
                  <c:v>13.73873233795166</c:v>
                </c:pt>
                <c:pt idx="91">
                  <c:v>13.665821075439453</c:v>
                </c:pt>
                <c:pt idx="92">
                  <c:v>13.652122497558594</c:v>
                </c:pt>
                <c:pt idx="93">
                  <c:v>13.642783164978027</c:v>
                </c:pt>
                <c:pt idx="94">
                  <c:v>13.634196281433105</c:v>
                </c:pt>
                <c:pt idx="95">
                  <c:v>13.515037536621094</c:v>
                </c:pt>
                <c:pt idx="96">
                  <c:v>13.454395294189453</c:v>
                </c:pt>
                <c:pt idx="97">
                  <c:v>13.268377304077148</c:v>
                </c:pt>
                <c:pt idx="98">
                  <c:v>13.251790046691895</c:v>
                </c:pt>
                <c:pt idx="99">
                  <c:v>13.18647575378418</c:v>
                </c:pt>
                <c:pt idx="100">
                  <c:v>13.161680221557617</c:v>
                </c:pt>
                <c:pt idx="101">
                  <c:v>13.159465789794922</c:v>
                </c:pt>
                <c:pt idx="102">
                  <c:v>12.987521171569824</c:v>
                </c:pt>
                <c:pt idx="103">
                  <c:v>12.832930564880371</c:v>
                </c:pt>
                <c:pt idx="104">
                  <c:v>12.710039138793945</c:v>
                </c:pt>
                <c:pt idx="105">
                  <c:v>12.605560302734375</c:v>
                </c:pt>
                <c:pt idx="106">
                  <c:v>12.56535530090332</c:v>
                </c:pt>
                <c:pt idx="107">
                  <c:v>12.544451713562012</c:v>
                </c:pt>
                <c:pt idx="108">
                  <c:v>12.540928840637207</c:v>
                </c:pt>
                <c:pt idx="109">
                  <c:v>12.526464462280273</c:v>
                </c:pt>
                <c:pt idx="110">
                  <c:v>12.519623756408691</c:v>
                </c:pt>
                <c:pt idx="111">
                  <c:v>12.511305809020996</c:v>
                </c:pt>
                <c:pt idx="112">
                  <c:v>12.497600555419922</c:v>
                </c:pt>
                <c:pt idx="113">
                  <c:v>12.483254432678223</c:v>
                </c:pt>
                <c:pt idx="114">
                  <c:v>12.470234870910645</c:v>
                </c:pt>
                <c:pt idx="115">
                  <c:v>12.456633567810059</c:v>
                </c:pt>
                <c:pt idx="116">
                  <c:v>12.444234848022461</c:v>
                </c:pt>
                <c:pt idx="117">
                  <c:v>12.431317329406738</c:v>
                </c:pt>
                <c:pt idx="118">
                  <c:v>12.41948127746582</c:v>
                </c:pt>
                <c:pt idx="119">
                  <c:v>12.407192230224609</c:v>
                </c:pt>
                <c:pt idx="120">
                  <c:v>12.395870208740234</c:v>
                </c:pt>
                <c:pt idx="121">
                  <c:v>12.384160041809082</c:v>
                </c:pt>
                <c:pt idx="122">
                  <c:v>12.373303413391113</c:v>
                </c:pt>
                <c:pt idx="123">
                  <c:v>12.362129211425781</c:v>
                </c:pt>
                <c:pt idx="124">
                  <c:v>12.351698875427246</c:v>
                </c:pt>
                <c:pt idx="125">
                  <c:v>12.341020584106445</c:v>
                </c:pt>
                <c:pt idx="126">
                  <c:v>12.33098030090332</c:v>
                </c:pt>
                <c:pt idx="127">
                  <c:v>12.320760726928711</c:v>
                </c:pt>
                <c:pt idx="128">
                  <c:v>12.311077117919922</c:v>
                </c:pt>
                <c:pt idx="129">
                  <c:v>12.301284790039063</c:v>
                </c:pt>
                <c:pt idx="130">
                  <c:v>12.291927337646484</c:v>
                </c:pt>
                <c:pt idx="131">
                  <c:v>12.282532691955566</c:v>
                </c:pt>
                <c:pt idx="132">
                  <c:v>12.273475646972656</c:v>
                </c:pt>
                <c:pt idx="133">
                  <c:v>12.264451026916504</c:v>
                </c:pt>
              </c:numCache>
            </c:numRef>
          </c:yVal>
          <c:smooth val="0"/>
          <c:extLst>
            <c:ext xmlns:c16="http://schemas.microsoft.com/office/drawing/2014/chart" uri="{C3380CC4-5D6E-409C-BE32-E72D297353CC}">
              <c16:uniqueId val="{00000004-D569-4F42-BC38-D8C4B91D62C3}"/>
            </c:ext>
          </c:extLst>
        </c:ser>
        <c:ser>
          <c:idx val="4"/>
          <c:order val="4"/>
          <c:tx>
            <c:v>3SD limits</c:v>
          </c:tx>
          <c:spPr>
            <a:ln w="28575">
              <a:solidFill>
                <a:schemeClr val="tx1"/>
              </a:solidFill>
              <a:prstDash val="sysDash"/>
            </a:ln>
          </c:spPr>
          <c:marker>
            <c:symbol val="none"/>
          </c:marker>
          <c:xVal>
            <c:numRef>
              <c:f>'Lung raw data'!$C$2:$C$135</c:f>
              <c:numCache>
                <c:formatCode>0</c:formatCode>
                <c:ptCount val="134"/>
                <c:pt idx="0">
                  <c:v>0</c:v>
                </c:pt>
                <c:pt idx="1">
                  <c:v>1</c:v>
                </c:pt>
                <c:pt idx="2">
                  <c:v>1</c:v>
                </c:pt>
                <c:pt idx="3">
                  <c:v>1</c:v>
                </c:pt>
                <c:pt idx="4">
                  <c:v>11</c:v>
                </c:pt>
                <c:pt idx="5">
                  <c:v>13</c:v>
                </c:pt>
                <c:pt idx="6">
                  <c:v>28</c:v>
                </c:pt>
                <c:pt idx="7">
                  <c:v>37</c:v>
                </c:pt>
                <c:pt idx="8">
                  <c:v>38</c:v>
                </c:pt>
                <c:pt idx="9">
                  <c:v>51</c:v>
                </c:pt>
                <c:pt idx="10">
                  <c:v>82</c:v>
                </c:pt>
                <c:pt idx="11">
                  <c:v>82</c:v>
                </c:pt>
                <c:pt idx="12">
                  <c:v>84</c:v>
                </c:pt>
                <c:pt idx="13">
                  <c:v>88</c:v>
                </c:pt>
                <c:pt idx="14">
                  <c:v>100</c:v>
                </c:pt>
                <c:pt idx="15">
                  <c:v>104</c:v>
                </c:pt>
                <c:pt idx="16">
                  <c:v>108</c:v>
                </c:pt>
                <c:pt idx="17">
                  <c:v>113</c:v>
                </c:pt>
                <c:pt idx="18">
                  <c:v>116</c:v>
                </c:pt>
                <c:pt idx="19">
                  <c:v>120</c:v>
                </c:pt>
                <c:pt idx="20">
                  <c:v>128</c:v>
                </c:pt>
                <c:pt idx="21">
                  <c:v>132</c:v>
                </c:pt>
                <c:pt idx="22">
                  <c:v>133</c:v>
                </c:pt>
                <c:pt idx="23">
                  <c:v>133</c:v>
                </c:pt>
                <c:pt idx="24">
                  <c:v>136</c:v>
                </c:pt>
                <c:pt idx="25">
                  <c:v>141</c:v>
                </c:pt>
                <c:pt idx="26">
                  <c:v>142</c:v>
                </c:pt>
                <c:pt idx="27">
                  <c:v>154</c:v>
                </c:pt>
                <c:pt idx="28">
                  <c:v>160</c:v>
                </c:pt>
                <c:pt idx="29">
                  <c:v>167</c:v>
                </c:pt>
                <c:pt idx="30">
                  <c:v>175</c:v>
                </c:pt>
                <c:pt idx="31">
                  <c:v>180</c:v>
                </c:pt>
                <c:pt idx="32">
                  <c:v>181</c:v>
                </c:pt>
                <c:pt idx="33">
                  <c:v>183</c:v>
                </c:pt>
                <c:pt idx="34">
                  <c:v>188</c:v>
                </c:pt>
                <c:pt idx="35">
                  <c:v>193</c:v>
                </c:pt>
                <c:pt idx="36">
                  <c:v>195</c:v>
                </c:pt>
                <c:pt idx="37">
                  <c:v>195</c:v>
                </c:pt>
                <c:pt idx="38">
                  <c:v>201</c:v>
                </c:pt>
                <c:pt idx="39">
                  <c:v>201</c:v>
                </c:pt>
                <c:pt idx="40">
                  <c:v>202</c:v>
                </c:pt>
                <c:pt idx="41">
                  <c:v>204</c:v>
                </c:pt>
                <c:pt idx="42">
                  <c:v>205</c:v>
                </c:pt>
                <c:pt idx="43">
                  <c:v>216</c:v>
                </c:pt>
                <c:pt idx="44">
                  <c:v>221</c:v>
                </c:pt>
                <c:pt idx="45">
                  <c:v>223</c:v>
                </c:pt>
                <c:pt idx="46">
                  <c:v>226</c:v>
                </c:pt>
                <c:pt idx="47">
                  <c:v>232</c:v>
                </c:pt>
                <c:pt idx="48">
                  <c:v>233</c:v>
                </c:pt>
                <c:pt idx="49">
                  <c:v>237</c:v>
                </c:pt>
                <c:pt idx="50">
                  <c:v>240</c:v>
                </c:pt>
                <c:pt idx="51">
                  <c:v>251</c:v>
                </c:pt>
                <c:pt idx="52">
                  <c:v>253</c:v>
                </c:pt>
                <c:pt idx="53">
                  <c:v>259</c:v>
                </c:pt>
                <c:pt idx="54">
                  <c:v>263</c:v>
                </c:pt>
                <c:pt idx="55">
                  <c:v>265</c:v>
                </c:pt>
                <c:pt idx="56">
                  <c:v>265</c:v>
                </c:pt>
                <c:pt idx="57">
                  <c:v>273</c:v>
                </c:pt>
                <c:pt idx="58">
                  <c:v>275</c:v>
                </c:pt>
                <c:pt idx="59">
                  <c:v>276</c:v>
                </c:pt>
                <c:pt idx="60">
                  <c:v>281</c:v>
                </c:pt>
                <c:pt idx="61">
                  <c:v>284</c:v>
                </c:pt>
                <c:pt idx="62">
                  <c:v>289</c:v>
                </c:pt>
                <c:pt idx="63">
                  <c:v>301</c:v>
                </c:pt>
                <c:pt idx="64">
                  <c:v>302</c:v>
                </c:pt>
                <c:pt idx="65">
                  <c:v>304</c:v>
                </c:pt>
                <c:pt idx="66">
                  <c:v>308</c:v>
                </c:pt>
                <c:pt idx="67">
                  <c:v>311</c:v>
                </c:pt>
                <c:pt idx="68">
                  <c:v>315</c:v>
                </c:pt>
                <c:pt idx="69">
                  <c:v>316</c:v>
                </c:pt>
                <c:pt idx="70">
                  <c:v>319</c:v>
                </c:pt>
                <c:pt idx="71">
                  <c:v>327</c:v>
                </c:pt>
                <c:pt idx="72">
                  <c:v>330</c:v>
                </c:pt>
                <c:pt idx="73">
                  <c:v>339</c:v>
                </c:pt>
                <c:pt idx="74">
                  <c:v>342</c:v>
                </c:pt>
                <c:pt idx="75">
                  <c:v>345</c:v>
                </c:pt>
                <c:pt idx="76">
                  <c:v>356</c:v>
                </c:pt>
                <c:pt idx="77">
                  <c:v>359</c:v>
                </c:pt>
                <c:pt idx="78">
                  <c:v>368</c:v>
                </c:pt>
                <c:pt idx="79">
                  <c:v>368</c:v>
                </c:pt>
                <c:pt idx="80">
                  <c:v>383</c:v>
                </c:pt>
                <c:pt idx="81">
                  <c:v>393</c:v>
                </c:pt>
                <c:pt idx="82">
                  <c:v>406</c:v>
                </c:pt>
                <c:pt idx="83">
                  <c:v>418</c:v>
                </c:pt>
                <c:pt idx="84">
                  <c:v>421</c:v>
                </c:pt>
                <c:pt idx="85">
                  <c:v>422</c:v>
                </c:pt>
                <c:pt idx="86">
                  <c:v>429</c:v>
                </c:pt>
                <c:pt idx="87">
                  <c:v>439</c:v>
                </c:pt>
                <c:pt idx="88">
                  <c:v>440</c:v>
                </c:pt>
                <c:pt idx="89">
                  <c:v>440</c:v>
                </c:pt>
                <c:pt idx="90">
                  <c:v>452</c:v>
                </c:pt>
                <c:pt idx="91">
                  <c:v>477</c:v>
                </c:pt>
                <c:pt idx="92">
                  <c:v>482</c:v>
                </c:pt>
                <c:pt idx="93">
                  <c:v>485</c:v>
                </c:pt>
                <c:pt idx="94">
                  <c:v>489</c:v>
                </c:pt>
                <c:pt idx="95">
                  <c:v>534</c:v>
                </c:pt>
                <c:pt idx="96">
                  <c:v>561</c:v>
                </c:pt>
                <c:pt idx="97">
                  <c:v>653</c:v>
                </c:pt>
                <c:pt idx="98">
                  <c:v>662</c:v>
                </c:pt>
                <c:pt idx="99">
                  <c:v>701</c:v>
                </c:pt>
                <c:pt idx="100">
                  <c:v>715</c:v>
                </c:pt>
                <c:pt idx="101">
                  <c:v>718</c:v>
                </c:pt>
                <c:pt idx="102">
                  <c:v>841</c:v>
                </c:pt>
                <c:pt idx="103">
                  <c:v>981</c:v>
                </c:pt>
                <c:pt idx="104">
                  <c:v>1121</c:v>
                </c:pt>
                <c:pt idx="105">
                  <c:v>1261</c:v>
                </c:pt>
                <c:pt idx="106">
                  <c:v>1325</c:v>
                </c:pt>
                <c:pt idx="107">
                  <c:v>1359</c:v>
                </c:pt>
                <c:pt idx="108">
                  <c:v>1363</c:v>
                </c:pt>
                <c:pt idx="109">
                  <c:v>1388</c:v>
                </c:pt>
                <c:pt idx="110">
                  <c:v>1401</c:v>
                </c:pt>
                <c:pt idx="111">
                  <c:v>1414</c:v>
                </c:pt>
                <c:pt idx="112">
                  <c:v>1439</c:v>
                </c:pt>
                <c:pt idx="113">
                  <c:v>1465</c:v>
                </c:pt>
                <c:pt idx="114">
                  <c:v>1490</c:v>
                </c:pt>
                <c:pt idx="115">
                  <c:v>1516</c:v>
                </c:pt>
                <c:pt idx="116">
                  <c:v>1541</c:v>
                </c:pt>
                <c:pt idx="117">
                  <c:v>1567</c:v>
                </c:pt>
                <c:pt idx="118">
                  <c:v>1592</c:v>
                </c:pt>
                <c:pt idx="119">
                  <c:v>1618</c:v>
                </c:pt>
                <c:pt idx="120">
                  <c:v>1643</c:v>
                </c:pt>
                <c:pt idx="121">
                  <c:v>1669</c:v>
                </c:pt>
                <c:pt idx="122">
                  <c:v>1694</c:v>
                </c:pt>
                <c:pt idx="123">
                  <c:v>1720</c:v>
                </c:pt>
                <c:pt idx="124">
                  <c:v>1745</c:v>
                </c:pt>
                <c:pt idx="125">
                  <c:v>1771</c:v>
                </c:pt>
                <c:pt idx="126">
                  <c:v>1796</c:v>
                </c:pt>
                <c:pt idx="127">
                  <c:v>1822</c:v>
                </c:pt>
                <c:pt idx="128">
                  <c:v>1847</c:v>
                </c:pt>
                <c:pt idx="129">
                  <c:v>1873</c:v>
                </c:pt>
                <c:pt idx="130">
                  <c:v>1898</c:v>
                </c:pt>
                <c:pt idx="131">
                  <c:v>1924</c:v>
                </c:pt>
                <c:pt idx="132">
                  <c:v>1949</c:v>
                </c:pt>
                <c:pt idx="133">
                  <c:v>1975</c:v>
                </c:pt>
              </c:numCache>
            </c:numRef>
          </c:xVal>
          <c:yVal>
            <c:numRef>
              <c:f>'Lung raw data'!$H$2:$H$135</c:f>
              <c:numCache>
                <c:formatCode>0</c:formatCode>
                <c:ptCount val="134"/>
                <c:pt idx="0">
                  <c:v>0</c:v>
                </c:pt>
                <c:pt idx="1">
                  <c:v>0</c:v>
                </c:pt>
                <c:pt idx="2">
                  <c:v>0</c:v>
                </c:pt>
                <c:pt idx="3">
                  <c:v>0</c:v>
                </c:pt>
                <c:pt idx="4">
                  <c:v>0</c:v>
                </c:pt>
                <c:pt idx="5">
                  <c:v>0</c:v>
                </c:pt>
                <c:pt idx="6">
                  <c:v>0</c:v>
                </c:pt>
                <c:pt idx="7">
                  <c:v>0</c:v>
                </c:pt>
                <c:pt idx="8">
                  <c:v>0</c:v>
                </c:pt>
                <c:pt idx="9">
                  <c:v>0</c:v>
                </c:pt>
                <c:pt idx="10">
                  <c:v>1.2641075849533081</c:v>
                </c:pt>
                <c:pt idx="11">
                  <c:v>1.2641075849533081</c:v>
                </c:pt>
                <c:pt idx="12">
                  <c:v>1.3024857044219971</c:v>
                </c:pt>
                <c:pt idx="13">
                  <c:v>1.4123377799987793</c:v>
                </c:pt>
                <c:pt idx="14">
                  <c:v>2.0514516830444336</c:v>
                </c:pt>
                <c:pt idx="15">
                  <c:v>2.1215615272521973</c:v>
                </c:pt>
                <c:pt idx="16">
                  <c:v>2.2418959140777588</c:v>
                </c:pt>
                <c:pt idx="17">
                  <c:v>2.4926776885986328</c:v>
                </c:pt>
                <c:pt idx="18">
                  <c:v>2.6242129802703857</c:v>
                </c:pt>
                <c:pt idx="19">
                  <c:v>2.6785550117492676</c:v>
                </c:pt>
                <c:pt idx="20">
                  <c:v>2.9426584243774414</c:v>
                </c:pt>
                <c:pt idx="21">
                  <c:v>3.0820083618164063</c:v>
                </c:pt>
                <c:pt idx="22">
                  <c:v>3.091212272644043</c:v>
                </c:pt>
                <c:pt idx="23">
                  <c:v>3.091212272644043</c:v>
                </c:pt>
                <c:pt idx="24">
                  <c:v>3.1330146789550781</c:v>
                </c:pt>
                <c:pt idx="25">
                  <c:v>3.2616894245147705</c:v>
                </c:pt>
                <c:pt idx="26">
                  <c:v>3.2984328269958496</c:v>
                </c:pt>
                <c:pt idx="27">
                  <c:v>3.5615630149841309</c:v>
                </c:pt>
                <c:pt idx="28">
                  <c:v>3.7609446048736572</c:v>
                </c:pt>
                <c:pt idx="29">
                  <c:v>3.834986686706543</c:v>
                </c:pt>
                <c:pt idx="30">
                  <c:v>4.035496711730957</c:v>
                </c:pt>
                <c:pt idx="31">
                  <c:v>4.0820317268371582</c:v>
                </c:pt>
                <c:pt idx="32">
                  <c:v>4.0978603363037109</c:v>
                </c:pt>
                <c:pt idx="33">
                  <c:v>4.1372823715209961</c:v>
                </c:pt>
                <c:pt idx="34">
                  <c:v>4.2696728706359863</c:v>
                </c:pt>
                <c:pt idx="35">
                  <c:v>4.3050518035888672</c:v>
                </c:pt>
                <c:pt idx="36">
                  <c:v>4.3330988883972168</c:v>
                </c:pt>
                <c:pt idx="37">
                  <c:v>4.3330988883972168</c:v>
                </c:pt>
                <c:pt idx="38">
                  <c:v>4.4788918495178223</c:v>
                </c:pt>
                <c:pt idx="39">
                  <c:v>4.4788918495178223</c:v>
                </c:pt>
                <c:pt idx="40">
                  <c:v>4.4813113212585449</c:v>
                </c:pt>
                <c:pt idx="41">
                  <c:v>4.4907336235046387</c:v>
                </c:pt>
                <c:pt idx="42">
                  <c:v>4.4979310035705566</c:v>
                </c:pt>
                <c:pt idx="43">
                  <c:v>4.6719002723693848</c:v>
                </c:pt>
                <c:pt idx="44">
                  <c:v>4.7115230560302734</c:v>
                </c:pt>
                <c:pt idx="45">
                  <c:v>4.740633487701416</c:v>
                </c:pt>
                <c:pt idx="46">
                  <c:v>4.8017878532409668</c:v>
                </c:pt>
                <c:pt idx="47">
                  <c:v>4.858130931854248</c:v>
                </c:pt>
                <c:pt idx="48">
                  <c:v>4.8668818473815918</c:v>
                </c:pt>
                <c:pt idx="49">
                  <c:v>4.9207205772399902</c:v>
                </c:pt>
                <c:pt idx="50">
                  <c:v>4.9844799041748047</c:v>
                </c:pt>
                <c:pt idx="51">
                  <c:v>5.089113712310791</c:v>
                </c:pt>
                <c:pt idx="52">
                  <c:v>5.1316289901733398</c:v>
                </c:pt>
                <c:pt idx="53">
                  <c:v>5.1624279022216797</c:v>
                </c:pt>
                <c:pt idx="54">
                  <c:v>5.211789608001709</c:v>
                </c:pt>
                <c:pt idx="55">
                  <c:v>5.2482762336730957</c:v>
                </c:pt>
                <c:pt idx="56">
                  <c:v>5.2482762336730957</c:v>
                </c:pt>
                <c:pt idx="57">
                  <c:v>5.304112434387207</c:v>
                </c:pt>
                <c:pt idx="58">
                  <c:v>5.3284363746643066</c:v>
                </c:pt>
                <c:pt idx="59">
                  <c:v>5.3433289527893066</c:v>
                </c:pt>
                <c:pt idx="60">
                  <c:v>5.3930773735046387</c:v>
                </c:pt>
                <c:pt idx="61">
                  <c:v>5.409614086151123</c:v>
                </c:pt>
                <c:pt idx="62">
                  <c:v>5.4670968055725098</c:v>
                </c:pt>
                <c:pt idx="63">
                  <c:v>5.5689754486083984</c:v>
                </c:pt>
                <c:pt idx="64">
                  <c:v>5.5841026306152344</c:v>
                </c:pt>
                <c:pt idx="65">
                  <c:v>5.6064620018005371</c:v>
                </c:pt>
                <c:pt idx="66">
                  <c:v>5.6201348304748535</c:v>
                </c:pt>
                <c:pt idx="67">
                  <c:v>5.6432862281799316</c:v>
                </c:pt>
                <c:pt idx="68">
                  <c:v>5.6952481269836426</c:v>
                </c:pt>
                <c:pt idx="69">
                  <c:v>5.7047581672668457</c:v>
                </c:pt>
                <c:pt idx="70">
                  <c:v>5.7119579315185547</c:v>
                </c:pt>
                <c:pt idx="71">
                  <c:v>5.7852816581726074</c:v>
                </c:pt>
                <c:pt idx="72">
                  <c:v>5.800419807434082</c:v>
                </c:pt>
                <c:pt idx="73">
                  <c:v>5.8713617324829102</c:v>
                </c:pt>
                <c:pt idx="74">
                  <c:v>5.8872442245483398</c:v>
                </c:pt>
                <c:pt idx="75">
                  <c:v>5.8986821174621582</c:v>
                </c:pt>
                <c:pt idx="76">
                  <c:v>5.9756059646606445</c:v>
                </c:pt>
                <c:pt idx="77">
                  <c:v>5.9926557540893555</c:v>
                </c:pt>
                <c:pt idx="78">
                  <c:v>6.053311824798584</c:v>
                </c:pt>
                <c:pt idx="79">
                  <c:v>6.053311824798584</c:v>
                </c:pt>
                <c:pt idx="80">
                  <c:v>6.1432132720947266</c:v>
                </c:pt>
                <c:pt idx="81">
                  <c:v>6.2020664215087891</c:v>
                </c:pt>
                <c:pt idx="82">
                  <c:v>6.2746601104736328</c:v>
                </c:pt>
                <c:pt idx="83">
                  <c:v>6.3392510414123535</c:v>
                </c:pt>
                <c:pt idx="84">
                  <c:v>6.3609375953674316</c:v>
                </c:pt>
                <c:pt idx="85">
                  <c:v>6.3703522682189941</c:v>
                </c:pt>
                <c:pt idx="86">
                  <c:v>6.3959865570068359</c:v>
                </c:pt>
                <c:pt idx="87">
                  <c:v>6.4473681449890137</c:v>
                </c:pt>
                <c:pt idx="88">
                  <c:v>6.4510321617126465</c:v>
                </c:pt>
                <c:pt idx="89">
                  <c:v>6.4510321617126465</c:v>
                </c:pt>
                <c:pt idx="90">
                  <c:v>6.5082268714904785</c:v>
                </c:pt>
                <c:pt idx="91">
                  <c:v>6.6216888427734375</c:v>
                </c:pt>
                <c:pt idx="92">
                  <c:v>6.6520624160766602</c:v>
                </c:pt>
                <c:pt idx="93">
                  <c:v>6.6569223403930664</c:v>
                </c:pt>
                <c:pt idx="94">
                  <c:v>6.6734433174133301</c:v>
                </c:pt>
                <c:pt idx="95">
                  <c:v>6.8489389419555664</c:v>
                </c:pt>
                <c:pt idx="96">
                  <c:v>6.9539785385131836</c:v>
                </c:pt>
                <c:pt idx="97">
                  <c:v>7.2278609275817871</c:v>
                </c:pt>
                <c:pt idx="98">
                  <c:v>7.2563776969909668</c:v>
                </c:pt>
                <c:pt idx="99">
                  <c:v>7.3499364852905273</c:v>
                </c:pt>
                <c:pt idx="100">
                  <c:v>7.3870329856872559</c:v>
                </c:pt>
                <c:pt idx="101">
                  <c:v>7.3953204154968262</c:v>
                </c:pt>
                <c:pt idx="102">
                  <c:v>7.6515188217163086</c:v>
                </c:pt>
                <c:pt idx="103">
                  <c:v>7.886620044708252</c:v>
                </c:pt>
                <c:pt idx="104">
                  <c:v>8.0767650604248047</c:v>
                </c:pt>
                <c:pt idx="105">
                  <c:v>8.2364130020141602</c:v>
                </c:pt>
                <c:pt idx="106">
                  <c:v>8.3013286590576172</c:v>
                </c:pt>
                <c:pt idx="107">
                  <c:v>8.3314743041992188</c:v>
                </c:pt>
                <c:pt idx="108">
                  <c:v>8.3346109390258789</c:v>
                </c:pt>
                <c:pt idx="109">
                  <c:v>8.3594627380371094</c:v>
                </c:pt>
                <c:pt idx="110">
                  <c:v>8.3693447113037109</c:v>
                </c:pt>
                <c:pt idx="111">
                  <c:v>8.3802556991577148</c:v>
                </c:pt>
                <c:pt idx="112">
                  <c:v>8.4036397933959961</c:v>
                </c:pt>
                <c:pt idx="113">
                  <c:v>8.4237146377563477</c:v>
                </c:pt>
                <c:pt idx="114">
                  <c:v>8.4452266693115234</c:v>
                </c:pt>
                <c:pt idx="115">
                  <c:v>8.4650974273681641</c:v>
                </c:pt>
                <c:pt idx="116">
                  <c:v>8.4849863052368164</c:v>
                </c:pt>
                <c:pt idx="117">
                  <c:v>8.504521369934082</c:v>
                </c:pt>
                <c:pt idx="118">
                  <c:v>8.5229988098144531</c:v>
                </c:pt>
                <c:pt idx="119">
                  <c:v>8.5421037673950195</c:v>
                </c:pt>
                <c:pt idx="120">
                  <c:v>8.559351921081543</c:v>
                </c:pt>
                <c:pt idx="121">
                  <c:v>8.5779619216918945</c:v>
                </c:pt>
                <c:pt idx="122">
                  <c:v>8.5941362380981445</c:v>
                </c:pt>
                <c:pt idx="123">
                  <c:v>8.6122064590454102</c:v>
                </c:pt>
                <c:pt idx="124">
                  <c:v>8.6274433135986328</c:v>
                </c:pt>
                <c:pt idx="125">
                  <c:v>8.6449422836303711</c:v>
                </c:pt>
                <c:pt idx="126">
                  <c:v>8.6593608856201172</c:v>
                </c:pt>
                <c:pt idx="127">
                  <c:v>8.67626953125</c:v>
                </c:pt>
                <c:pt idx="128">
                  <c:v>8.6899738311767578</c:v>
                </c:pt>
                <c:pt idx="129">
                  <c:v>8.7062807083129883</c:v>
                </c:pt>
                <c:pt idx="130">
                  <c:v>8.7193632125854492</c:v>
                </c:pt>
                <c:pt idx="131">
                  <c:v>8.7350635528564453</c:v>
                </c:pt>
                <c:pt idx="132">
                  <c:v>8.7476043701171875</c:v>
                </c:pt>
                <c:pt idx="133">
                  <c:v>8.7626991271972656</c:v>
                </c:pt>
              </c:numCache>
            </c:numRef>
          </c:yVal>
          <c:smooth val="0"/>
          <c:extLst>
            <c:ext xmlns:c16="http://schemas.microsoft.com/office/drawing/2014/chart" uri="{C3380CC4-5D6E-409C-BE32-E72D297353CC}">
              <c16:uniqueId val="{00000005-D569-4F42-BC38-D8C4B91D62C3}"/>
            </c:ext>
          </c:extLst>
        </c:ser>
        <c:ser>
          <c:idx val="5"/>
          <c:order val="5"/>
          <c:tx>
            <c:v>3SD limit2</c:v>
          </c:tx>
          <c:spPr>
            <a:ln w="28575">
              <a:solidFill>
                <a:schemeClr val="tx1"/>
              </a:solidFill>
              <a:prstDash val="sysDash"/>
            </a:ln>
          </c:spPr>
          <c:marker>
            <c:symbol val="none"/>
          </c:marker>
          <c:xVal>
            <c:numRef>
              <c:f>'Lung raw data'!$C$2:$C$135</c:f>
              <c:numCache>
                <c:formatCode>0</c:formatCode>
                <c:ptCount val="134"/>
                <c:pt idx="0">
                  <c:v>0</c:v>
                </c:pt>
                <c:pt idx="1">
                  <c:v>1</c:v>
                </c:pt>
                <c:pt idx="2">
                  <c:v>1</c:v>
                </c:pt>
                <c:pt idx="3">
                  <c:v>1</c:v>
                </c:pt>
                <c:pt idx="4">
                  <c:v>11</c:v>
                </c:pt>
                <c:pt idx="5">
                  <c:v>13</c:v>
                </c:pt>
                <c:pt idx="6">
                  <c:v>28</c:v>
                </c:pt>
                <c:pt idx="7">
                  <c:v>37</c:v>
                </c:pt>
                <c:pt idx="8">
                  <c:v>38</c:v>
                </c:pt>
                <c:pt idx="9">
                  <c:v>51</c:v>
                </c:pt>
                <c:pt idx="10">
                  <c:v>82</c:v>
                </c:pt>
                <c:pt idx="11">
                  <c:v>82</c:v>
                </c:pt>
                <c:pt idx="12">
                  <c:v>84</c:v>
                </c:pt>
                <c:pt idx="13">
                  <c:v>88</c:v>
                </c:pt>
                <c:pt idx="14">
                  <c:v>100</c:v>
                </c:pt>
                <c:pt idx="15">
                  <c:v>104</c:v>
                </c:pt>
                <c:pt idx="16">
                  <c:v>108</c:v>
                </c:pt>
                <c:pt idx="17">
                  <c:v>113</c:v>
                </c:pt>
                <c:pt idx="18">
                  <c:v>116</c:v>
                </c:pt>
                <c:pt idx="19">
                  <c:v>120</c:v>
                </c:pt>
                <c:pt idx="20">
                  <c:v>128</c:v>
                </c:pt>
                <c:pt idx="21">
                  <c:v>132</c:v>
                </c:pt>
                <c:pt idx="22">
                  <c:v>133</c:v>
                </c:pt>
                <c:pt idx="23">
                  <c:v>133</c:v>
                </c:pt>
                <c:pt idx="24">
                  <c:v>136</c:v>
                </c:pt>
                <c:pt idx="25">
                  <c:v>141</c:v>
                </c:pt>
                <c:pt idx="26">
                  <c:v>142</c:v>
                </c:pt>
                <c:pt idx="27">
                  <c:v>154</c:v>
                </c:pt>
                <c:pt idx="28">
                  <c:v>160</c:v>
                </c:pt>
                <c:pt idx="29">
                  <c:v>167</c:v>
                </c:pt>
                <c:pt idx="30">
                  <c:v>175</c:v>
                </c:pt>
                <c:pt idx="31">
                  <c:v>180</c:v>
                </c:pt>
                <c:pt idx="32">
                  <c:v>181</c:v>
                </c:pt>
                <c:pt idx="33">
                  <c:v>183</c:v>
                </c:pt>
                <c:pt idx="34">
                  <c:v>188</c:v>
                </c:pt>
                <c:pt idx="35">
                  <c:v>193</c:v>
                </c:pt>
                <c:pt idx="36">
                  <c:v>195</c:v>
                </c:pt>
                <c:pt idx="37">
                  <c:v>195</c:v>
                </c:pt>
                <c:pt idx="38">
                  <c:v>201</c:v>
                </c:pt>
                <c:pt idx="39">
                  <c:v>201</c:v>
                </c:pt>
                <c:pt idx="40">
                  <c:v>202</c:v>
                </c:pt>
                <c:pt idx="41">
                  <c:v>204</c:v>
                </c:pt>
                <c:pt idx="42">
                  <c:v>205</c:v>
                </c:pt>
                <c:pt idx="43">
                  <c:v>216</c:v>
                </c:pt>
                <c:pt idx="44">
                  <c:v>221</c:v>
                </c:pt>
                <c:pt idx="45">
                  <c:v>223</c:v>
                </c:pt>
                <c:pt idx="46">
                  <c:v>226</c:v>
                </c:pt>
                <c:pt idx="47">
                  <c:v>232</c:v>
                </c:pt>
                <c:pt idx="48">
                  <c:v>233</c:v>
                </c:pt>
                <c:pt idx="49">
                  <c:v>237</c:v>
                </c:pt>
                <c:pt idx="50">
                  <c:v>240</c:v>
                </c:pt>
                <c:pt idx="51">
                  <c:v>251</c:v>
                </c:pt>
                <c:pt idx="52">
                  <c:v>253</c:v>
                </c:pt>
                <c:pt idx="53">
                  <c:v>259</c:v>
                </c:pt>
                <c:pt idx="54">
                  <c:v>263</c:v>
                </c:pt>
                <c:pt idx="55">
                  <c:v>265</c:v>
                </c:pt>
                <c:pt idx="56">
                  <c:v>265</c:v>
                </c:pt>
                <c:pt idx="57">
                  <c:v>273</c:v>
                </c:pt>
                <c:pt idx="58">
                  <c:v>275</c:v>
                </c:pt>
                <c:pt idx="59">
                  <c:v>276</c:v>
                </c:pt>
                <c:pt idx="60">
                  <c:v>281</c:v>
                </c:pt>
                <c:pt idx="61">
                  <c:v>284</c:v>
                </c:pt>
                <c:pt idx="62">
                  <c:v>289</c:v>
                </c:pt>
                <c:pt idx="63">
                  <c:v>301</c:v>
                </c:pt>
                <c:pt idx="64">
                  <c:v>302</c:v>
                </c:pt>
                <c:pt idx="65">
                  <c:v>304</c:v>
                </c:pt>
                <c:pt idx="66">
                  <c:v>308</c:v>
                </c:pt>
                <c:pt idx="67">
                  <c:v>311</c:v>
                </c:pt>
                <c:pt idx="68">
                  <c:v>315</c:v>
                </c:pt>
                <c:pt idx="69">
                  <c:v>316</c:v>
                </c:pt>
                <c:pt idx="70">
                  <c:v>319</c:v>
                </c:pt>
                <c:pt idx="71">
                  <c:v>327</c:v>
                </c:pt>
                <c:pt idx="72">
                  <c:v>330</c:v>
                </c:pt>
                <c:pt idx="73">
                  <c:v>339</c:v>
                </c:pt>
                <c:pt idx="74">
                  <c:v>342</c:v>
                </c:pt>
                <c:pt idx="75">
                  <c:v>345</c:v>
                </c:pt>
                <c:pt idx="76">
                  <c:v>356</c:v>
                </c:pt>
                <c:pt idx="77">
                  <c:v>359</c:v>
                </c:pt>
                <c:pt idx="78">
                  <c:v>368</c:v>
                </c:pt>
                <c:pt idx="79">
                  <c:v>368</c:v>
                </c:pt>
                <c:pt idx="80">
                  <c:v>383</c:v>
                </c:pt>
                <c:pt idx="81">
                  <c:v>393</c:v>
                </c:pt>
                <c:pt idx="82">
                  <c:v>406</c:v>
                </c:pt>
                <c:pt idx="83">
                  <c:v>418</c:v>
                </c:pt>
                <c:pt idx="84">
                  <c:v>421</c:v>
                </c:pt>
                <c:pt idx="85">
                  <c:v>422</c:v>
                </c:pt>
                <c:pt idx="86">
                  <c:v>429</c:v>
                </c:pt>
                <c:pt idx="87">
                  <c:v>439</c:v>
                </c:pt>
                <c:pt idx="88">
                  <c:v>440</c:v>
                </c:pt>
                <c:pt idx="89">
                  <c:v>440</c:v>
                </c:pt>
                <c:pt idx="90">
                  <c:v>452</c:v>
                </c:pt>
                <c:pt idx="91">
                  <c:v>477</c:v>
                </c:pt>
                <c:pt idx="92">
                  <c:v>482</c:v>
                </c:pt>
                <c:pt idx="93">
                  <c:v>485</c:v>
                </c:pt>
                <c:pt idx="94">
                  <c:v>489</c:v>
                </c:pt>
                <c:pt idx="95">
                  <c:v>534</c:v>
                </c:pt>
                <c:pt idx="96">
                  <c:v>561</c:v>
                </c:pt>
                <c:pt idx="97">
                  <c:v>653</c:v>
                </c:pt>
                <c:pt idx="98">
                  <c:v>662</c:v>
                </c:pt>
                <c:pt idx="99">
                  <c:v>701</c:v>
                </c:pt>
                <c:pt idx="100">
                  <c:v>715</c:v>
                </c:pt>
                <c:pt idx="101">
                  <c:v>718</c:v>
                </c:pt>
                <c:pt idx="102">
                  <c:v>841</c:v>
                </c:pt>
                <c:pt idx="103">
                  <c:v>981</c:v>
                </c:pt>
                <c:pt idx="104">
                  <c:v>1121</c:v>
                </c:pt>
                <c:pt idx="105">
                  <c:v>1261</c:v>
                </c:pt>
                <c:pt idx="106">
                  <c:v>1325</c:v>
                </c:pt>
                <c:pt idx="107">
                  <c:v>1359</c:v>
                </c:pt>
                <c:pt idx="108">
                  <c:v>1363</c:v>
                </c:pt>
                <c:pt idx="109">
                  <c:v>1388</c:v>
                </c:pt>
                <c:pt idx="110">
                  <c:v>1401</c:v>
                </c:pt>
                <c:pt idx="111">
                  <c:v>1414</c:v>
                </c:pt>
                <c:pt idx="112">
                  <c:v>1439</c:v>
                </c:pt>
                <c:pt idx="113">
                  <c:v>1465</c:v>
                </c:pt>
                <c:pt idx="114">
                  <c:v>1490</c:v>
                </c:pt>
                <c:pt idx="115">
                  <c:v>1516</c:v>
                </c:pt>
                <c:pt idx="116">
                  <c:v>1541</c:v>
                </c:pt>
                <c:pt idx="117">
                  <c:v>1567</c:v>
                </c:pt>
                <c:pt idx="118">
                  <c:v>1592</c:v>
                </c:pt>
                <c:pt idx="119">
                  <c:v>1618</c:v>
                </c:pt>
                <c:pt idx="120">
                  <c:v>1643</c:v>
                </c:pt>
                <c:pt idx="121">
                  <c:v>1669</c:v>
                </c:pt>
                <c:pt idx="122">
                  <c:v>1694</c:v>
                </c:pt>
                <c:pt idx="123">
                  <c:v>1720</c:v>
                </c:pt>
                <c:pt idx="124">
                  <c:v>1745</c:v>
                </c:pt>
                <c:pt idx="125">
                  <c:v>1771</c:v>
                </c:pt>
                <c:pt idx="126">
                  <c:v>1796</c:v>
                </c:pt>
                <c:pt idx="127">
                  <c:v>1822</c:v>
                </c:pt>
                <c:pt idx="128">
                  <c:v>1847</c:v>
                </c:pt>
                <c:pt idx="129">
                  <c:v>1873</c:v>
                </c:pt>
                <c:pt idx="130">
                  <c:v>1898</c:v>
                </c:pt>
                <c:pt idx="131">
                  <c:v>1924</c:v>
                </c:pt>
                <c:pt idx="132">
                  <c:v>1949</c:v>
                </c:pt>
                <c:pt idx="133">
                  <c:v>1975</c:v>
                </c:pt>
              </c:numCache>
            </c:numRef>
          </c:xVal>
          <c:yVal>
            <c:numRef>
              <c:f>'Lung raw data'!$I$2:$I$135</c:f>
              <c:numCache>
                <c:formatCode>0</c:formatCode>
                <c:ptCount val="134"/>
                <c:pt idx="0">
                  <c:v>100</c:v>
                </c:pt>
                <c:pt idx="1">
                  <c:v>99.082290649414063</c:v>
                </c:pt>
                <c:pt idx="2">
                  <c:v>99.082290649414063</c:v>
                </c:pt>
                <c:pt idx="3">
                  <c:v>99.082290649414063</c:v>
                </c:pt>
                <c:pt idx="4">
                  <c:v>44.110263824462891</c:v>
                </c:pt>
                <c:pt idx="5">
                  <c:v>41.182003021240234</c:v>
                </c:pt>
                <c:pt idx="6">
                  <c:v>31.034929275512695</c:v>
                </c:pt>
                <c:pt idx="7">
                  <c:v>28.189472198486328</c:v>
                </c:pt>
                <c:pt idx="8">
                  <c:v>27.980121612548828</c:v>
                </c:pt>
                <c:pt idx="9">
                  <c:v>25.328081130981445</c:v>
                </c:pt>
                <c:pt idx="10">
                  <c:v>22.157526016235352</c:v>
                </c:pt>
                <c:pt idx="11">
                  <c:v>22.157526016235352</c:v>
                </c:pt>
                <c:pt idx="12">
                  <c:v>22.085866928100586</c:v>
                </c:pt>
                <c:pt idx="13">
                  <c:v>21.736948013305664</c:v>
                </c:pt>
                <c:pt idx="14">
                  <c:v>21.000263214111328</c:v>
                </c:pt>
                <c:pt idx="15">
                  <c:v>20.883546829223633</c:v>
                </c:pt>
                <c:pt idx="16">
                  <c:v>20.680583953857422</c:v>
                </c:pt>
                <c:pt idx="17">
                  <c:v>20.392961502075195</c:v>
                </c:pt>
                <c:pt idx="18">
                  <c:v>20.336137771606445</c:v>
                </c:pt>
                <c:pt idx="19">
                  <c:v>20.125411987304688</c:v>
                </c:pt>
                <c:pt idx="20">
                  <c:v>19.856056213378906</c:v>
                </c:pt>
                <c:pt idx="21">
                  <c:v>19.663528442382813</c:v>
                </c:pt>
                <c:pt idx="22">
                  <c:v>19.639678955078125</c:v>
                </c:pt>
                <c:pt idx="23">
                  <c:v>19.639678955078125</c:v>
                </c:pt>
                <c:pt idx="24">
                  <c:v>19.57982063293457</c:v>
                </c:pt>
                <c:pt idx="25">
                  <c:v>19.410810470581055</c:v>
                </c:pt>
                <c:pt idx="26">
                  <c:v>19.387233734130859</c:v>
                </c:pt>
                <c:pt idx="27">
                  <c:v>19.021465301513672</c:v>
                </c:pt>
                <c:pt idx="28">
                  <c:v>18.845363616943359</c:v>
                </c:pt>
                <c:pt idx="29">
                  <c:v>18.675230026245117</c:v>
                </c:pt>
                <c:pt idx="30">
                  <c:v>18.505332946777344</c:v>
                </c:pt>
                <c:pt idx="31">
                  <c:v>18.362339019775391</c:v>
                </c:pt>
                <c:pt idx="32">
                  <c:v>18.362117767333984</c:v>
                </c:pt>
                <c:pt idx="33">
                  <c:v>18.334882736206055</c:v>
                </c:pt>
                <c:pt idx="34">
                  <c:v>18.217927932739258</c:v>
                </c:pt>
                <c:pt idx="35">
                  <c:v>18.102758407592773</c:v>
                </c:pt>
                <c:pt idx="36">
                  <c:v>18.081188201904297</c:v>
                </c:pt>
                <c:pt idx="37">
                  <c:v>18.081188201904297</c:v>
                </c:pt>
                <c:pt idx="38">
                  <c:v>17.95306396484375</c:v>
                </c:pt>
                <c:pt idx="39">
                  <c:v>17.95306396484375</c:v>
                </c:pt>
                <c:pt idx="40">
                  <c:v>17.951333999633789</c:v>
                </c:pt>
                <c:pt idx="41">
                  <c:v>17.926214218139648</c:v>
                </c:pt>
                <c:pt idx="42">
                  <c:v>17.904514312744141</c:v>
                </c:pt>
                <c:pt idx="43">
                  <c:v>17.710201263427734</c:v>
                </c:pt>
                <c:pt idx="44">
                  <c:v>17.616804122924805</c:v>
                </c:pt>
                <c:pt idx="45">
                  <c:v>17.597978591918945</c:v>
                </c:pt>
                <c:pt idx="46">
                  <c:v>17.559610366821289</c:v>
                </c:pt>
                <c:pt idx="47">
                  <c:v>17.472318649291992</c:v>
                </c:pt>
                <c:pt idx="48">
                  <c:v>17.455560684204102</c:v>
                </c:pt>
                <c:pt idx="49">
                  <c:v>17.388107299804688</c:v>
                </c:pt>
                <c:pt idx="50">
                  <c:v>17.356229782104492</c:v>
                </c:pt>
                <c:pt idx="51">
                  <c:v>17.195247650146484</c:v>
                </c:pt>
                <c:pt idx="52">
                  <c:v>17.183109283447266</c:v>
                </c:pt>
                <c:pt idx="53">
                  <c:v>17.101808547973633</c:v>
                </c:pt>
                <c:pt idx="54">
                  <c:v>17.048622131347656</c:v>
                </c:pt>
                <c:pt idx="55">
                  <c:v>17.016885757446289</c:v>
                </c:pt>
                <c:pt idx="56">
                  <c:v>17.016885757446289</c:v>
                </c:pt>
                <c:pt idx="57">
                  <c:v>16.932035446166992</c:v>
                </c:pt>
                <c:pt idx="58">
                  <c:v>16.918075561523438</c:v>
                </c:pt>
                <c:pt idx="59">
                  <c:v>16.905393600463867</c:v>
                </c:pt>
                <c:pt idx="60">
                  <c:v>16.84783935546875</c:v>
                </c:pt>
                <c:pt idx="61">
                  <c:v>16.814188003540039</c:v>
                </c:pt>
                <c:pt idx="62">
                  <c:v>16.764797210693359</c:v>
                </c:pt>
                <c:pt idx="63">
                  <c:v>16.62530517578125</c:v>
                </c:pt>
                <c:pt idx="64">
                  <c:v>16.625236511230469</c:v>
                </c:pt>
                <c:pt idx="65">
                  <c:v>16.613977432250977</c:v>
                </c:pt>
                <c:pt idx="66">
                  <c:v>16.555932998657227</c:v>
                </c:pt>
                <c:pt idx="67">
                  <c:v>16.546777725219727</c:v>
                </c:pt>
                <c:pt idx="68">
                  <c:v>16.494138717651367</c:v>
                </c:pt>
                <c:pt idx="69">
                  <c:v>16.487602233886719</c:v>
                </c:pt>
                <c:pt idx="70">
                  <c:v>16.473644256591797</c:v>
                </c:pt>
                <c:pt idx="71">
                  <c:v>16.402095794677734</c:v>
                </c:pt>
                <c:pt idx="72">
                  <c:v>16.359621047973633</c:v>
                </c:pt>
                <c:pt idx="73">
                  <c:v>16.29576301574707</c:v>
                </c:pt>
                <c:pt idx="74">
                  <c:v>16.275760650634766</c:v>
                </c:pt>
                <c:pt idx="75">
                  <c:v>16.236383438110352</c:v>
                </c:pt>
                <c:pt idx="76">
                  <c:v>16.166799545288086</c:v>
                </c:pt>
                <c:pt idx="77">
                  <c:v>16.133272171020508</c:v>
                </c:pt>
                <c:pt idx="78">
                  <c:v>16.068307876586914</c:v>
                </c:pt>
                <c:pt idx="79">
                  <c:v>16.068307876586914</c:v>
                </c:pt>
                <c:pt idx="80">
                  <c:v>15.9637451171875</c:v>
                </c:pt>
                <c:pt idx="81">
                  <c:v>15.905152320861816</c:v>
                </c:pt>
                <c:pt idx="82">
                  <c:v>15.816956520080566</c:v>
                </c:pt>
                <c:pt idx="83">
                  <c:v>15.744389533996582</c:v>
                </c:pt>
                <c:pt idx="84">
                  <c:v>15.725856781005859</c:v>
                </c:pt>
                <c:pt idx="85">
                  <c:v>15.723487854003906</c:v>
                </c:pt>
                <c:pt idx="86">
                  <c:v>15.681211471557617</c:v>
                </c:pt>
                <c:pt idx="87">
                  <c:v>15.627784729003906</c:v>
                </c:pt>
                <c:pt idx="88">
                  <c:v>15.620512008666992</c:v>
                </c:pt>
                <c:pt idx="89">
                  <c:v>15.620512008666992</c:v>
                </c:pt>
                <c:pt idx="90">
                  <c:v>15.555468559265137</c:v>
                </c:pt>
                <c:pt idx="91">
                  <c:v>15.430320739746094</c:v>
                </c:pt>
                <c:pt idx="92">
                  <c:v>15.403024673461914</c:v>
                </c:pt>
                <c:pt idx="93">
                  <c:v>15.391400337219238</c:v>
                </c:pt>
                <c:pt idx="94">
                  <c:v>15.367457389831543</c:v>
                </c:pt>
                <c:pt idx="95">
                  <c:v>15.166679382324219</c:v>
                </c:pt>
                <c:pt idx="96">
                  <c:v>15.068618774414063</c:v>
                </c:pt>
                <c:pt idx="97">
                  <c:v>14.755763053894043</c:v>
                </c:pt>
                <c:pt idx="98">
                  <c:v>14.729602813720703</c:v>
                </c:pt>
                <c:pt idx="99">
                  <c:v>14.618988037109375</c:v>
                </c:pt>
                <c:pt idx="100">
                  <c:v>14.579828262329102</c:v>
                </c:pt>
                <c:pt idx="101">
                  <c:v>14.573426246643066</c:v>
                </c:pt>
                <c:pt idx="102">
                  <c:v>14.285945892333984</c:v>
                </c:pt>
                <c:pt idx="103">
                  <c:v>14.032077789306641</c:v>
                </c:pt>
                <c:pt idx="104">
                  <c:v>13.823753356933594</c:v>
                </c:pt>
                <c:pt idx="105">
                  <c:v>13.655054092407227</c:v>
                </c:pt>
                <c:pt idx="106">
                  <c:v>13.585151672363281</c:v>
                </c:pt>
                <c:pt idx="107">
                  <c:v>13.552047729492188</c:v>
                </c:pt>
                <c:pt idx="108">
                  <c:v>13.548927307128906</c:v>
                </c:pt>
                <c:pt idx="109">
                  <c:v>13.524391174316406</c:v>
                </c:pt>
                <c:pt idx="110">
                  <c:v>13.51193904876709</c:v>
                </c:pt>
                <c:pt idx="111">
                  <c:v>13.498918533325195</c:v>
                </c:pt>
                <c:pt idx="112">
                  <c:v>13.475597381591797</c:v>
                </c:pt>
                <c:pt idx="113">
                  <c:v>13.452103614807129</c:v>
                </c:pt>
                <c:pt idx="114">
                  <c:v>13.430523872375488</c:v>
                </c:pt>
                <c:pt idx="115">
                  <c:v>13.409180641174316</c:v>
                </c:pt>
                <c:pt idx="116">
                  <c:v>13.388517379760742</c:v>
                </c:pt>
                <c:pt idx="117">
                  <c:v>13.36772632598877</c:v>
                </c:pt>
                <c:pt idx="118">
                  <c:v>13.347964286804199</c:v>
                </c:pt>
                <c:pt idx="119">
                  <c:v>13.327775955200195</c:v>
                </c:pt>
                <c:pt idx="120">
                  <c:v>13.308890342712402</c:v>
                </c:pt>
                <c:pt idx="121">
                  <c:v>13.289332389831543</c:v>
                </c:pt>
                <c:pt idx="122">
                  <c:v>13.271288871765137</c:v>
                </c:pt>
                <c:pt idx="123">
                  <c:v>13.252371788024902</c:v>
                </c:pt>
                <c:pt idx="124">
                  <c:v>13.235132217407227</c:v>
                </c:pt>
                <c:pt idx="125">
                  <c:v>13.217852592468262</c:v>
                </c:pt>
                <c:pt idx="126">
                  <c:v>13.201472282409668</c:v>
                </c:pt>
                <c:pt idx="127">
                  <c:v>13.185291290283203</c:v>
                </c:pt>
                <c:pt idx="128">
                  <c:v>13.169553756713867</c:v>
                </c:pt>
                <c:pt idx="129">
                  <c:v>13.153809547424316</c:v>
                </c:pt>
                <c:pt idx="130">
                  <c:v>13.138690948486328</c:v>
                </c:pt>
                <c:pt idx="131">
                  <c:v>13.123391151428223</c:v>
                </c:pt>
                <c:pt idx="132">
                  <c:v>13.108865737915039</c:v>
                </c:pt>
                <c:pt idx="133">
                  <c:v>13.094014167785645</c:v>
                </c:pt>
              </c:numCache>
            </c:numRef>
          </c:yVal>
          <c:smooth val="0"/>
          <c:extLst>
            <c:ext xmlns:c16="http://schemas.microsoft.com/office/drawing/2014/chart" uri="{C3380CC4-5D6E-409C-BE32-E72D297353CC}">
              <c16:uniqueId val="{00000006-D569-4F42-BC38-D8C4B91D62C3}"/>
            </c:ext>
          </c:extLst>
        </c:ser>
        <c:ser>
          <c:idx val="6"/>
          <c:order val="6"/>
          <c:tx>
            <c:strRef>
              <c:f>'Lung raw data'!$O$13</c:f>
              <c:strCache>
                <c:ptCount val="1"/>
                <c:pt idx="0">
                  <c:v>Airedale NHS Foundation Trust</c:v>
                </c:pt>
              </c:strCache>
            </c:strRef>
          </c:tx>
          <c:spPr>
            <a:ln w="28575">
              <a:noFill/>
            </a:ln>
          </c:spPr>
          <c:marker>
            <c:symbol val="diamond"/>
            <c:size val="7"/>
            <c:spPr>
              <a:solidFill>
                <a:srgbClr val="FFFF00"/>
              </a:solidFill>
              <a:ln>
                <a:solidFill>
                  <a:schemeClr val="tx1"/>
                </a:solidFill>
              </a:ln>
            </c:spPr>
          </c:marker>
          <c:xVal>
            <c:numRef>
              <c:f>'Lung-funnel plot'!$C$10</c:f>
              <c:numCache>
                <c:formatCode>General</c:formatCode>
                <c:ptCount val="1"/>
                <c:pt idx="0">
                  <c:v>82</c:v>
                </c:pt>
              </c:numCache>
            </c:numRef>
          </c:xVal>
          <c:yVal>
            <c:numRef>
              <c:f>'Lung-funnel plot'!$C$11</c:f>
              <c:numCache>
                <c:formatCode>0.0</c:formatCode>
                <c:ptCount val="1"/>
                <c:pt idx="0">
                  <c:v>9.9718</c:v>
                </c:pt>
              </c:numCache>
            </c:numRef>
          </c:yVal>
          <c:smooth val="0"/>
          <c:extLst>
            <c:ext xmlns:c16="http://schemas.microsoft.com/office/drawing/2014/chart" uri="{C3380CC4-5D6E-409C-BE32-E72D297353CC}">
              <c16:uniqueId val="{00000009-D569-4F42-BC38-D8C4B91D62C3}"/>
            </c:ext>
          </c:extLst>
        </c:ser>
        <c:dLbls>
          <c:showLegendKey val="0"/>
          <c:showVal val="0"/>
          <c:showCatName val="0"/>
          <c:showSerName val="0"/>
          <c:showPercent val="0"/>
          <c:showBubbleSize val="0"/>
        </c:dLbls>
        <c:axId val="147940096"/>
        <c:axId val="147942016"/>
      </c:scatterChart>
      <c:valAx>
        <c:axId val="147940096"/>
        <c:scaling>
          <c:orientation val="minMax"/>
          <c:max val="1400"/>
        </c:scaling>
        <c:delete val="0"/>
        <c:axPos val="b"/>
        <c:title>
          <c:tx>
            <c:strRef>
              <c:f>'Lung raw data'!$P$6</c:f>
              <c:strCache>
                <c:ptCount val="1"/>
                <c:pt idx="0">
                  <c:v>Trust caseload (2019 to 2020)</c:v>
                </c:pt>
              </c:strCache>
            </c:strRef>
          </c:tx>
          <c:overlay val="0"/>
        </c:title>
        <c:numFmt formatCode="0" sourceLinked="1"/>
        <c:majorTickMark val="out"/>
        <c:minorTickMark val="none"/>
        <c:tickLblPos val="low"/>
        <c:crossAx val="147942016"/>
        <c:crosses val="autoZero"/>
        <c:crossBetween val="midCat"/>
      </c:valAx>
      <c:valAx>
        <c:axId val="147942016"/>
        <c:scaling>
          <c:orientation val="minMax"/>
          <c:max val="40"/>
        </c:scaling>
        <c:delete val="0"/>
        <c:axPos val="l"/>
        <c:title>
          <c:tx>
            <c:strRef>
              <c:f>'Lung raw data'!$P$7</c:f>
              <c:strCache>
                <c:ptCount val="1"/>
                <c:pt idx="0">
                  <c:v>Risk-adjusted 30 day post-SACT mortality percentage</c:v>
                </c:pt>
              </c:strCache>
            </c:strRef>
          </c:tx>
          <c:overlay val="0"/>
          <c:txPr>
            <a:bodyPr rot="-5400000" vert="horz"/>
            <a:lstStyle/>
            <a:p>
              <a:pPr>
                <a:defRPr/>
              </a:pPr>
              <a:endParaRPr lang="en-US"/>
            </a:p>
          </c:txPr>
        </c:title>
        <c:numFmt formatCode="0" sourceLinked="1"/>
        <c:majorTickMark val="out"/>
        <c:minorTickMark val="none"/>
        <c:tickLblPos val="nextTo"/>
        <c:crossAx val="147940096"/>
        <c:crosses val="autoZero"/>
        <c:crossBetween val="midCat"/>
      </c:valAx>
    </c:plotArea>
    <c:legend>
      <c:legendPos val="b"/>
      <c:legendEntry>
        <c:idx val="3"/>
        <c:delete val="1"/>
      </c:legendEntry>
      <c:legendEntry>
        <c:idx val="5"/>
        <c:delete val="1"/>
      </c:legendEntry>
      <c:overlay val="0"/>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22" fmlaLink="$C$14" fmlaRange="'Trust lookup'!$C$2:$C$127" noThreeD="1" sel="1" val="0"/>
</file>

<file path=xl/ctrlProps/ctrlProp2.xml><?xml version="1.0" encoding="utf-8"?>
<formControlPr xmlns="http://schemas.microsoft.com/office/spreadsheetml/2009/9/main" objectType="Drop" dropStyle="combo" dx="22" fmlaLink="$C$14" fmlaRange="'Trust lookup'!$C$2:$C$127" noThreeD="1" sel="1" val="0"/>
</file>

<file path=xl/ctrlProps/ctrlProp3.xml><?xml version="1.0" encoding="utf-8"?>
<formControlPr xmlns="http://schemas.microsoft.com/office/spreadsheetml/2009/9/main" objectType="Drop" dropStyle="combo" dx="22" fmlaLink="$C$14" fmlaRange="'Trust lookup'!$C$2:$C$127"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9810750</xdr:colOff>
      <xdr:row>1</xdr:row>
      <xdr:rowOff>85726</xdr:rowOff>
    </xdr:from>
    <xdr:to>
      <xdr:col>2</xdr:col>
      <xdr:colOff>371856</xdr:colOff>
      <xdr:row>6</xdr:row>
      <xdr:rowOff>28576</xdr:rowOff>
    </xdr:to>
    <xdr:pic>
      <xdr:nvPicPr>
        <xdr:cNvPr id="7" name="Picture 6" descr="NHS England 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91775" y="276226"/>
          <a:ext cx="1486281" cy="895350"/>
        </a:xfrm>
        <a:prstGeom prst="rect">
          <a:avLst/>
        </a:prstGeom>
      </xdr:spPr>
    </xdr:pic>
    <xdr:clientData/>
  </xdr:twoCellAnchor>
  <xdr:twoCellAnchor editAs="oneCell">
    <xdr:from>
      <xdr:col>0</xdr:col>
      <xdr:colOff>447676</xdr:colOff>
      <xdr:row>1</xdr:row>
      <xdr:rowOff>83450</xdr:rowOff>
    </xdr:from>
    <xdr:to>
      <xdr:col>1</xdr:col>
      <xdr:colOff>2085975</xdr:colOff>
      <xdr:row>6</xdr:row>
      <xdr:rowOff>76200</xdr:rowOff>
    </xdr:to>
    <xdr:pic>
      <xdr:nvPicPr>
        <xdr:cNvPr id="4" name="Picture 3" descr="Logo&#10;&#10;Description automatically generated">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7676" y="273950"/>
          <a:ext cx="2219324" cy="945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xdr:row>
          <xdr:rowOff>38100</xdr:rowOff>
        </xdr:from>
        <xdr:to>
          <xdr:col>2</xdr:col>
          <xdr:colOff>3305175</xdr:colOff>
          <xdr:row>4</xdr:row>
          <xdr:rowOff>76200</xdr:rowOff>
        </xdr:to>
        <xdr:sp macro="" textlink="">
          <xdr:nvSpPr>
            <xdr:cNvPr id="26625" name="Drop Down 1" descr="Trust selection box"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85725</xdr:colOff>
      <xdr:row>0</xdr:row>
      <xdr:rowOff>0</xdr:rowOff>
    </xdr:from>
    <xdr:to>
      <xdr:col>19</xdr:col>
      <xdr:colOff>440700</xdr:colOff>
      <xdr:row>33</xdr:row>
      <xdr:rowOff>7275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38100</xdr:rowOff>
        </xdr:from>
        <xdr:to>
          <xdr:col>2</xdr:col>
          <xdr:colOff>3305175</xdr:colOff>
          <xdr:row>4</xdr:row>
          <xdr:rowOff>76200</xdr:rowOff>
        </xdr:to>
        <xdr:sp macro="" textlink="">
          <xdr:nvSpPr>
            <xdr:cNvPr id="50177" name="Drop Down 1" descr="Trust selection box" hidden="1">
              <a:extLst>
                <a:ext uri="{63B3BB69-23CF-44E3-9099-C40C66FF867C}">
                  <a14:compatExt spid="_x0000_s50177"/>
                </a:ext>
                <a:ext uri="{FF2B5EF4-FFF2-40B4-BE49-F238E27FC236}">
                  <a16:creationId xmlns:a16="http://schemas.microsoft.com/office/drawing/2014/main" id="{00000000-0008-0000-0600-000001C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340894</xdr:colOff>
      <xdr:row>0</xdr:row>
      <xdr:rowOff>50131</xdr:rowOff>
    </xdr:from>
    <xdr:to>
      <xdr:col>20</xdr:col>
      <xdr:colOff>85673</xdr:colOff>
      <xdr:row>33</xdr:row>
      <xdr:rowOff>58184</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xdr:row>
          <xdr:rowOff>38100</xdr:rowOff>
        </xdr:from>
        <xdr:to>
          <xdr:col>2</xdr:col>
          <xdr:colOff>3305175</xdr:colOff>
          <xdr:row>4</xdr:row>
          <xdr:rowOff>76200</xdr:rowOff>
        </xdr:to>
        <xdr:sp macro="" textlink="">
          <xdr:nvSpPr>
            <xdr:cNvPr id="48129" name="Drop Down 1" descr="Trust selection box" hidden="1">
              <a:extLst>
                <a:ext uri="{63B3BB69-23CF-44E3-9099-C40C66FF867C}">
                  <a14:compatExt spid="_x0000_s48129"/>
                </a:ext>
                <a:ext uri="{FF2B5EF4-FFF2-40B4-BE49-F238E27FC236}">
                  <a16:creationId xmlns:a16="http://schemas.microsoft.com/office/drawing/2014/main" id="{00000000-0008-0000-0800-000001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542925</xdr:colOff>
      <xdr:row>0</xdr:row>
      <xdr:rowOff>0</xdr:rowOff>
    </xdr:from>
    <xdr:to>
      <xdr:col>20</xdr:col>
      <xdr:colOff>288300</xdr:colOff>
      <xdr:row>33</xdr:row>
      <xdr:rowOff>7275</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drs.datasets@nhs.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academic.oup.com/ije/article/49/1/15/5538002" TargetMode="External"/><Relationship Id="rId2" Type="http://schemas.openxmlformats.org/officeDocument/2006/relationships/hyperlink" Target="https://academic.oup.com/ije/article/49/1/16/5476570" TargetMode="External"/><Relationship Id="rId1" Type="http://schemas.openxmlformats.org/officeDocument/2006/relationships/hyperlink" Target="http://www.ncin.org.uk/view?rid=4299" TargetMode="External"/><Relationship Id="rId6" Type="http://schemas.openxmlformats.org/officeDocument/2006/relationships/printerSettings" Target="../printerSettings/printerSettings2.bin"/><Relationship Id="rId5" Type="http://schemas.openxmlformats.org/officeDocument/2006/relationships/hyperlink" Target="http://www.ncin.org.uk/view?rid=4299" TargetMode="External"/><Relationship Id="rId4" Type="http://schemas.openxmlformats.org/officeDocument/2006/relationships/hyperlink" Target="http://www.ncin.org.uk/view?rid=429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cog-acrin.org/resources/ecog-performance-status" TargetMode="External"/><Relationship Id="rId7" Type="http://schemas.openxmlformats.org/officeDocument/2006/relationships/printerSettings" Target="../printerSettings/printerSettings3.bin"/><Relationship Id="rId2" Type="http://schemas.openxmlformats.org/officeDocument/2006/relationships/hyperlink" Target="https://pubmed.ncbi.nlm.nih.gov/28263996/" TargetMode="External"/><Relationship Id="rId1" Type="http://schemas.openxmlformats.org/officeDocument/2006/relationships/hyperlink" Target="https://www.gov.uk/government/statistics/english-indices-of-deprivation-2019" TargetMode="External"/><Relationship Id="rId6" Type="http://schemas.openxmlformats.org/officeDocument/2006/relationships/hyperlink" Target="https://academic.oup.com/ije/article/49/1/16/5476570" TargetMode="External"/><Relationship Id="rId5" Type="http://schemas.openxmlformats.org/officeDocument/2006/relationships/hyperlink" Target="https://ecog-acrin.org/resources/ecog-performance-status" TargetMode="External"/><Relationship Id="rId4" Type="http://schemas.openxmlformats.org/officeDocument/2006/relationships/hyperlink" Target="https://www.gov.uk/government/statistics/english-indices-of-deprivation-201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25D68-DB78-476B-BE11-D5AB98D82FC4}">
  <sheetPr codeName="Sheet1">
    <tabColor rgb="FFFFCCCC"/>
  </sheetPr>
  <dimension ref="A10:P55"/>
  <sheetViews>
    <sheetView showRowColHeaders="0" tabSelected="1" workbookViewId="0"/>
  </sheetViews>
  <sheetFormatPr defaultColWidth="8.7109375" defaultRowHeight="15" x14ac:dyDescent="0.25"/>
  <cols>
    <col min="1" max="1" width="8.7109375" style="2"/>
    <col min="2" max="2" width="163.7109375" style="2" customWidth="1"/>
    <col min="3" max="15" width="8.7109375" style="2"/>
    <col min="16" max="16" width="30" style="2" customWidth="1"/>
    <col min="17" max="17" width="16" style="2" customWidth="1"/>
    <col min="18" max="16384" width="8.7109375" style="2"/>
  </cols>
  <sheetData>
    <row r="10" spans="2:16" ht="26.25" x14ac:dyDescent="0.25">
      <c r="B10" s="4" t="s">
        <v>412</v>
      </c>
      <c r="C10" s="5"/>
      <c r="D10" s="5"/>
      <c r="E10" s="5"/>
      <c r="F10" s="5"/>
      <c r="G10" s="5"/>
      <c r="H10" s="5"/>
      <c r="I10" s="5"/>
      <c r="J10" s="5"/>
      <c r="K10" s="5"/>
      <c r="L10" s="5"/>
      <c r="M10" s="5"/>
      <c r="N10" s="5"/>
      <c r="O10" s="5"/>
      <c r="P10" s="5"/>
    </row>
    <row r="11" spans="2:16" ht="25.5" x14ac:dyDescent="0.25">
      <c r="B11" s="36" t="s">
        <v>486</v>
      </c>
      <c r="C11" s="5"/>
      <c r="D11" s="5"/>
      <c r="E11" s="5"/>
      <c r="F11" s="5"/>
      <c r="G11" s="5"/>
      <c r="H11" s="5"/>
      <c r="I11" s="5"/>
      <c r="J11" s="5"/>
      <c r="K11" s="5"/>
      <c r="L11" s="5"/>
      <c r="M11" s="5"/>
      <c r="N11" s="5"/>
      <c r="O11" s="5"/>
      <c r="P11" s="5"/>
    </row>
    <row r="12" spans="2:16" ht="18.75" customHeight="1" x14ac:dyDescent="0.25">
      <c r="B12" s="4"/>
      <c r="C12" s="5"/>
      <c r="D12" s="5"/>
      <c r="E12" s="5"/>
      <c r="F12" s="5"/>
      <c r="G12" s="5"/>
      <c r="H12" s="5"/>
      <c r="I12" s="5"/>
      <c r="J12" s="5"/>
      <c r="K12" s="5"/>
      <c r="L12" s="5"/>
      <c r="M12" s="5"/>
      <c r="N12" s="5"/>
      <c r="O12" s="5"/>
      <c r="P12" s="5"/>
    </row>
    <row r="13" spans="2:16" ht="47.25" x14ac:dyDescent="0.25">
      <c r="B13" s="76" t="s">
        <v>480</v>
      </c>
      <c r="C13" s="5"/>
      <c r="D13" s="5"/>
      <c r="E13" s="5"/>
      <c r="F13" s="5"/>
      <c r="G13" s="5"/>
      <c r="H13" s="5"/>
      <c r="I13" s="5"/>
      <c r="J13" s="5"/>
      <c r="K13" s="5"/>
      <c r="L13" s="5"/>
      <c r="M13" s="5"/>
      <c r="N13" s="5"/>
      <c r="O13" s="5"/>
      <c r="P13" s="5"/>
    </row>
    <row r="14" spans="2:16" ht="15.75" x14ac:dyDescent="0.25">
      <c r="B14" s="73"/>
      <c r="C14" s="5"/>
      <c r="D14" s="5"/>
      <c r="E14" s="5"/>
      <c r="F14" s="5"/>
      <c r="G14" s="5"/>
      <c r="H14" s="5"/>
      <c r="I14" s="5"/>
      <c r="J14" s="5"/>
      <c r="K14" s="5"/>
      <c r="L14" s="5"/>
      <c r="M14" s="5"/>
      <c r="N14" s="5"/>
      <c r="O14" s="5"/>
      <c r="P14" s="5"/>
    </row>
    <row r="15" spans="2:16" ht="31.5" x14ac:dyDescent="0.25">
      <c r="B15" s="74" t="s">
        <v>380</v>
      </c>
      <c r="C15" s="5"/>
      <c r="D15" s="5"/>
      <c r="E15" s="5"/>
      <c r="F15" s="5"/>
      <c r="G15" s="5"/>
      <c r="H15" s="5"/>
      <c r="I15" s="5"/>
      <c r="J15" s="5"/>
      <c r="K15" s="5"/>
      <c r="L15" s="5"/>
      <c r="M15" s="5"/>
      <c r="N15" s="5"/>
      <c r="O15" s="5"/>
      <c r="P15" s="5"/>
    </row>
    <row r="16" spans="2:16" ht="18.75" customHeight="1" x14ac:dyDescent="0.25">
      <c r="B16" s="40" t="s">
        <v>511</v>
      </c>
      <c r="C16" s="5"/>
      <c r="D16" s="5"/>
      <c r="E16" s="5"/>
      <c r="F16" s="5"/>
      <c r="G16" s="5"/>
      <c r="H16" s="5"/>
      <c r="I16" s="5"/>
      <c r="J16" s="5"/>
      <c r="K16" s="5"/>
      <c r="L16" s="5"/>
      <c r="M16" s="5"/>
      <c r="N16" s="5"/>
      <c r="O16" s="5"/>
      <c r="P16" s="5"/>
    </row>
    <row r="17" spans="1:16" ht="18.75" customHeight="1" x14ac:dyDescent="0.25">
      <c r="B17" s="4"/>
      <c r="C17" s="5"/>
      <c r="D17" s="5"/>
      <c r="E17" s="5"/>
      <c r="F17" s="5"/>
      <c r="G17" s="5"/>
      <c r="H17" s="5"/>
      <c r="I17" s="5"/>
      <c r="J17" s="5"/>
      <c r="K17" s="5"/>
      <c r="L17" s="5"/>
      <c r="M17" s="5"/>
      <c r="N17" s="5"/>
      <c r="O17" s="5"/>
      <c r="P17" s="5"/>
    </row>
    <row r="18" spans="1:16" ht="18.75" customHeight="1" x14ac:dyDescent="0.25">
      <c r="B18" s="6" t="s">
        <v>198</v>
      </c>
      <c r="C18" s="5"/>
      <c r="D18" s="7"/>
      <c r="E18" s="5"/>
      <c r="F18" s="5"/>
      <c r="G18" s="5"/>
      <c r="H18" s="5"/>
      <c r="I18" s="5"/>
      <c r="J18" s="5"/>
      <c r="K18" s="5"/>
      <c r="L18" s="5"/>
      <c r="M18" s="5"/>
      <c r="N18" s="5"/>
      <c r="O18" s="5"/>
      <c r="P18" s="5"/>
    </row>
    <row r="19" spans="1:16" ht="15.75" x14ac:dyDescent="0.25">
      <c r="B19" s="25" t="s">
        <v>200</v>
      </c>
      <c r="C19" s="5"/>
      <c r="D19" s="22"/>
      <c r="E19" s="5"/>
      <c r="F19" s="5"/>
      <c r="G19" s="5"/>
      <c r="H19" s="5"/>
      <c r="I19" s="5"/>
      <c r="J19" s="5"/>
      <c r="K19" s="5"/>
      <c r="L19" s="5"/>
      <c r="M19" s="5"/>
      <c r="N19" s="5"/>
      <c r="O19" s="5"/>
      <c r="P19" s="5"/>
    </row>
    <row r="20" spans="1:16" ht="15.75" x14ac:dyDescent="0.25">
      <c r="A20" s="10"/>
      <c r="B20" s="25" t="s">
        <v>199</v>
      </c>
      <c r="C20" s="10"/>
      <c r="D20" s="22"/>
      <c r="E20" s="10"/>
      <c r="F20" s="10"/>
      <c r="G20" s="10"/>
      <c r="H20" s="10"/>
      <c r="I20" s="10"/>
      <c r="J20" s="10"/>
      <c r="K20" s="5"/>
      <c r="L20" s="5"/>
      <c r="M20" s="5"/>
      <c r="N20" s="5"/>
      <c r="O20" s="5"/>
      <c r="P20" s="5"/>
    </row>
    <row r="21" spans="1:16" ht="15.75" x14ac:dyDescent="0.25">
      <c r="A21" s="10"/>
      <c r="B21" s="21" t="s">
        <v>203</v>
      </c>
      <c r="C21" s="10"/>
      <c r="D21" s="18"/>
      <c r="E21" s="10"/>
      <c r="F21" s="10"/>
      <c r="G21" s="10"/>
      <c r="H21" s="10"/>
      <c r="I21" s="10"/>
      <c r="J21" s="10"/>
      <c r="K21" s="5"/>
      <c r="L21" s="5"/>
      <c r="M21" s="5"/>
      <c r="N21" s="5"/>
      <c r="O21" s="5"/>
      <c r="P21" s="5"/>
    </row>
    <row r="22" spans="1:16" ht="15.75" x14ac:dyDescent="0.25">
      <c r="A22" s="10"/>
      <c r="B22" s="25" t="s">
        <v>416</v>
      </c>
      <c r="C22" s="10"/>
      <c r="D22" s="18"/>
      <c r="E22" s="22"/>
      <c r="F22" s="10"/>
      <c r="G22" s="10"/>
      <c r="H22" s="10"/>
      <c r="I22" s="10"/>
      <c r="J22" s="10"/>
      <c r="K22" s="5"/>
      <c r="L22" s="5"/>
      <c r="M22" s="5"/>
      <c r="N22" s="5"/>
      <c r="O22" s="5"/>
      <c r="P22" s="5"/>
    </row>
    <row r="23" spans="1:16" ht="15.75" x14ac:dyDescent="0.25">
      <c r="A23" s="10"/>
      <c r="B23" s="25" t="s">
        <v>512</v>
      </c>
      <c r="C23" s="10"/>
      <c r="D23" s="18"/>
      <c r="E23" s="22"/>
      <c r="F23" s="10"/>
      <c r="G23" s="10"/>
      <c r="H23" s="10"/>
      <c r="I23" s="10"/>
      <c r="J23" s="10"/>
      <c r="K23" s="5"/>
      <c r="L23" s="5"/>
      <c r="M23" s="5"/>
      <c r="N23" s="5"/>
      <c r="O23" s="5"/>
      <c r="P23" s="5"/>
    </row>
    <row r="24" spans="1:16" ht="15.75" x14ac:dyDescent="0.25">
      <c r="A24" s="10"/>
      <c r="B24" s="25" t="s">
        <v>417</v>
      </c>
      <c r="C24" s="10"/>
      <c r="D24" s="18"/>
      <c r="E24" s="22"/>
      <c r="F24" s="10"/>
      <c r="G24" s="10"/>
      <c r="H24" s="10"/>
      <c r="I24" s="10"/>
      <c r="J24" s="10"/>
      <c r="K24" s="5"/>
      <c r="L24" s="5"/>
      <c r="M24" s="5"/>
      <c r="N24" s="5"/>
      <c r="O24" s="5"/>
      <c r="P24" s="5"/>
    </row>
    <row r="25" spans="1:16" ht="15.75" x14ac:dyDescent="0.25">
      <c r="A25" s="10"/>
      <c r="B25" s="21" t="s">
        <v>204</v>
      </c>
      <c r="C25" s="10"/>
      <c r="D25" s="18"/>
      <c r="E25" s="22"/>
      <c r="F25" s="10"/>
      <c r="G25" s="10"/>
      <c r="H25" s="10"/>
      <c r="I25" s="10"/>
      <c r="J25" s="10"/>
      <c r="K25" s="5"/>
      <c r="L25" s="5"/>
      <c r="M25" s="5"/>
      <c r="N25" s="5"/>
      <c r="O25" s="5"/>
      <c r="P25" s="5"/>
    </row>
    <row r="26" spans="1:16" ht="15.75" x14ac:dyDescent="0.25">
      <c r="A26" s="10"/>
      <c r="B26" s="25" t="s">
        <v>419</v>
      </c>
      <c r="C26" s="10"/>
      <c r="D26" s="18"/>
      <c r="E26" s="10"/>
      <c r="F26" s="10"/>
      <c r="G26" s="10"/>
      <c r="H26" s="10"/>
      <c r="I26" s="10"/>
      <c r="J26" s="10"/>
      <c r="K26" s="5"/>
      <c r="L26" s="5"/>
      <c r="M26" s="5"/>
      <c r="N26" s="5"/>
      <c r="O26" s="5"/>
      <c r="P26" s="5"/>
    </row>
    <row r="27" spans="1:16" ht="15.75" x14ac:dyDescent="0.25">
      <c r="A27" s="10"/>
      <c r="B27" s="25" t="s">
        <v>485</v>
      </c>
      <c r="C27" s="10"/>
      <c r="D27" s="18"/>
      <c r="E27" s="10"/>
      <c r="F27" s="10"/>
      <c r="G27" s="10"/>
      <c r="H27" s="22"/>
      <c r="I27" s="10"/>
      <c r="J27" s="10"/>
      <c r="K27" s="5"/>
      <c r="L27" s="5"/>
      <c r="M27" s="5"/>
      <c r="N27" s="5"/>
      <c r="O27" s="5"/>
      <c r="P27" s="5"/>
    </row>
    <row r="28" spans="1:16" ht="15.75" x14ac:dyDescent="0.25">
      <c r="A28" s="10"/>
      <c r="B28" s="25" t="s">
        <v>418</v>
      </c>
      <c r="C28" s="10"/>
      <c r="D28" s="18"/>
      <c r="E28" s="10"/>
      <c r="F28" s="10"/>
      <c r="G28" s="10"/>
      <c r="H28" s="22"/>
      <c r="I28" s="10"/>
      <c r="J28" s="10"/>
      <c r="K28" s="5"/>
      <c r="L28" s="5"/>
      <c r="M28" s="5"/>
      <c r="N28" s="5"/>
      <c r="O28" s="5"/>
      <c r="P28" s="5"/>
    </row>
    <row r="29" spans="1:16" ht="15.75" x14ac:dyDescent="0.25">
      <c r="A29" s="10"/>
      <c r="B29" s="24" t="s">
        <v>207</v>
      </c>
      <c r="C29" s="10"/>
      <c r="D29" s="18"/>
      <c r="E29" s="10"/>
      <c r="F29" s="10"/>
      <c r="G29" s="10"/>
      <c r="H29" s="22"/>
      <c r="I29" s="10"/>
      <c r="J29" s="10"/>
      <c r="K29" s="5"/>
      <c r="L29" s="5"/>
      <c r="M29" s="5"/>
      <c r="N29" s="5"/>
      <c r="O29" s="5"/>
      <c r="P29" s="5"/>
    </row>
    <row r="30" spans="1:16" ht="15.75" x14ac:dyDescent="0.25">
      <c r="A30" s="10"/>
      <c r="B30" s="25" t="s">
        <v>350</v>
      </c>
      <c r="C30" s="10"/>
      <c r="D30" s="18"/>
      <c r="E30" s="10"/>
      <c r="F30" s="10"/>
      <c r="G30" s="10"/>
      <c r="H30" s="22"/>
      <c r="I30" s="10"/>
      <c r="J30" s="10"/>
      <c r="K30" s="5"/>
      <c r="L30" s="5"/>
      <c r="M30" s="5"/>
      <c r="N30" s="5"/>
      <c r="O30" s="5"/>
      <c r="P30" s="5"/>
    </row>
    <row r="31" spans="1:16" ht="15.75" x14ac:dyDescent="0.25">
      <c r="A31" s="10"/>
      <c r="B31" s="25"/>
      <c r="C31" s="10"/>
      <c r="D31" s="18"/>
      <c r="E31" s="10"/>
      <c r="F31" s="10"/>
      <c r="G31" s="10"/>
      <c r="H31" s="10"/>
      <c r="I31" s="10"/>
      <c r="J31" s="10"/>
      <c r="K31" s="5"/>
      <c r="L31" s="5"/>
      <c r="M31" s="5"/>
      <c r="N31" s="5"/>
      <c r="O31" s="5"/>
      <c r="P31" s="5"/>
    </row>
    <row r="32" spans="1:16" ht="15.75" x14ac:dyDescent="0.25">
      <c r="A32" s="10"/>
      <c r="B32" s="25"/>
      <c r="C32" s="10"/>
      <c r="D32" s="18"/>
      <c r="E32" s="10"/>
      <c r="F32" s="25"/>
      <c r="G32" s="10"/>
      <c r="H32" s="10"/>
      <c r="I32" s="10"/>
      <c r="J32" s="10"/>
      <c r="K32" s="5"/>
      <c r="L32" s="5"/>
      <c r="M32" s="5"/>
      <c r="N32" s="5"/>
      <c r="O32" s="5"/>
      <c r="P32" s="5"/>
    </row>
    <row r="33" spans="1:16" ht="18" x14ac:dyDescent="0.25">
      <c r="A33" s="10"/>
      <c r="B33" s="6" t="s">
        <v>201</v>
      </c>
      <c r="C33" s="10"/>
      <c r="D33" s="18"/>
      <c r="E33" s="23"/>
      <c r="F33" s="10"/>
      <c r="G33" s="10"/>
      <c r="H33" s="10"/>
      <c r="I33" s="10"/>
      <c r="J33" s="10"/>
      <c r="K33" s="5"/>
      <c r="L33" s="5"/>
      <c r="M33" s="5"/>
      <c r="N33" s="5"/>
      <c r="O33" s="5"/>
      <c r="P33" s="5"/>
    </row>
    <row r="34" spans="1:16" ht="15.75" x14ac:dyDescent="0.25">
      <c r="A34" s="10"/>
      <c r="B34" s="11" t="s">
        <v>226</v>
      </c>
      <c r="C34" s="10"/>
      <c r="D34" s="18"/>
      <c r="E34" s="10"/>
      <c r="F34" s="10"/>
      <c r="G34" s="10"/>
      <c r="H34" s="10"/>
      <c r="I34" s="10"/>
      <c r="J34" s="10"/>
      <c r="K34" s="5"/>
      <c r="L34" s="5"/>
      <c r="M34" s="5"/>
      <c r="N34" s="5"/>
      <c r="O34" s="5"/>
      <c r="P34" s="5"/>
    </row>
    <row r="35" spans="1:16" ht="15.75" x14ac:dyDescent="0.25">
      <c r="A35" s="10"/>
      <c r="B35" s="8" t="s">
        <v>504</v>
      </c>
      <c r="C35" s="10"/>
      <c r="D35" s="18"/>
      <c r="E35" s="10"/>
      <c r="F35" s="10"/>
      <c r="G35" s="10"/>
      <c r="H35" s="10"/>
      <c r="I35" s="10"/>
      <c r="J35" s="10"/>
      <c r="K35" s="5"/>
      <c r="L35" s="5"/>
      <c r="M35" s="5"/>
      <c r="N35" s="5"/>
      <c r="O35" s="5"/>
      <c r="P35" s="5"/>
    </row>
    <row r="36" spans="1:16" x14ac:dyDescent="0.25">
      <c r="B36" s="9"/>
      <c r="C36" s="5"/>
      <c r="D36" s="7"/>
      <c r="E36" s="5"/>
      <c r="F36" s="5"/>
      <c r="G36" s="5"/>
      <c r="H36" s="5"/>
      <c r="I36" s="5"/>
      <c r="J36" s="5"/>
      <c r="K36" s="5"/>
      <c r="L36" s="5"/>
      <c r="M36" s="5"/>
      <c r="N36" s="5"/>
      <c r="O36" s="5"/>
      <c r="P36" s="5"/>
    </row>
    <row r="37" spans="1:16" ht="18" x14ac:dyDescent="0.25">
      <c r="B37" s="6" t="s">
        <v>202</v>
      </c>
      <c r="C37" s="10"/>
      <c r="D37" s="10"/>
      <c r="E37" s="10"/>
      <c r="F37" s="10"/>
      <c r="G37" s="10"/>
      <c r="H37" s="10"/>
      <c r="I37" s="10"/>
      <c r="J37" s="10"/>
      <c r="K37" s="10"/>
      <c r="L37" s="10"/>
      <c r="M37" s="10"/>
      <c r="N37" s="10"/>
      <c r="O37" s="10"/>
      <c r="P37" s="10"/>
    </row>
    <row r="38" spans="1:16" ht="15.75" x14ac:dyDescent="0.25">
      <c r="B38" s="10" t="s">
        <v>347</v>
      </c>
      <c r="C38" s="5"/>
      <c r="D38" s="5"/>
      <c r="E38" s="5"/>
      <c r="F38" s="5"/>
      <c r="G38" s="5"/>
      <c r="H38" s="5"/>
      <c r="I38" s="5"/>
      <c r="J38" s="5"/>
      <c r="K38" s="5"/>
      <c r="L38" s="5"/>
      <c r="M38" s="5"/>
      <c r="N38" s="5"/>
      <c r="O38" s="5"/>
      <c r="P38" s="5"/>
    </row>
    <row r="39" spans="1:16" ht="15.75" x14ac:dyDescent="0.25">
      <c r="C39" s="10"/>
      <c r="E39" s="10"/>
      <c r="F39" s="5"/>
      <c r="G39" s="5"/>
      <c r="H39" s="5"/>
      <c r="I39" s="5"/>
      <c r="J39" s="5"/>
      <c r="K39" s="5"/>
      <c r="L39" s="5"/>
      <c r="M39" s="5"/>
      <c r="N39" s="5"/>
      <c r="O39" s="5"/>
      <c r="P39" s="5"/>
    </row>
    <row r="40" spans="1:16" ht="15.75" x14ac:dyDescent="0.25">
      <c r="B40" s="40" t="s">
        <v>361</v>
      </c>
      <c r="C40" s="5"/>
      <c r="D40" s="5"/>
      <c r="E40" s="5"/>
      <c r="F40" s="5"/>
      <c r="G40" s="5"/>
      <c r="H40" s="5"/>
      <c r="I40" s="5"/>
      <c r="J40" s="5"/>
      <c r="K40" s="5"/>
      <c r="L40" s="5"/>
      <c r="M40" s="5"/>
      <c r="N40" s="5"/>
      <c r="O40" s="5"/>
      <c r="P40" s="5"/>
    </row>
    <row r="41" spans="1:16" ht="15.75" x14ac:dyDescent="0.25">
      <c r="B41" s="10" t="s">
        <v>362</v>
      </c>
      <c r="C41" s="5"/>
      <c r="D41" s="5"/>
      <c r="E41" s="5"/>
      <c r="F41" s="5"/>
      <c r="G41" s="5"/>
      <c r="H41" s="5"/>
      <c r="I41" s="5"/>
      <c r="J41" s="5"/>
      <c r="K41" s="5"/>
      <c r="L41" s="5"/>
      <c r="M41" s="5"/>
      <c r="N41" s="5"/>
      <c r="O41" s="5"/>
      <c r="P41" s="5"/>
    </row>
    <row r="42" spans="1:16" ht="30.75" x14ac:dyDescent="0.25">
      <c r="B42" s="75" t="s">
        <v>450</v>
      </c>
      <c r="D42" s="12"/>
    </row>
    <row r="43" spans="1:16" ht="15.75" x14ac:dyDescent="0.25">
      <c r="B43" s="75" t="s">
        <v>445</v>
      </c>
      <c r="D43" s="12"/>
    </row>
    <row r="44" spans="1:16" ht="15.75" x14ac:dyDescent="0.25">
      <c r="B44" s="75" t="s">
        <v>446</v>
      </c>
      <c r="D44" s="12"/>
    </row>
    <row r="45" spans="1:16" ht="15.75" x14ac:dyDescent="0.25">
      <c r="B45" s="75" t="s">
        <v>478</v>
      </c>
      <c r="D45" s="12"/>
    </row>
    <row r="46" spans="1:16" ht="15.75" x14ac:dyDescent="0.25">
      <c r="B46" s="75"/>
    </row>
    <row r="50" spans="2:5" x14ac:dyDescent="0.25">
      <c r="B50" s="33"/>
      <c r="E50" s="12"/>
    </row>
    <row r="55" spans="2:5" ht="15.75" x14ac:dyDescent="0.25">
      <c r="C55" s="8"/>
    </row>
  </sheetData>
  <hyperlinks>
    <hyperlink ref="B20" location="Definitions!A1" display="Definitions" xr:uid="{4E7BC921-E700-458E-9148-DB96425B5D22}"/>
    <hyperlink ref="B35" r:id="rId1" xr:uid="{2DE565BA-487B-4137-8840-E1C414DE76FE}"/>
    <hyperlink ref="B22" location="'Bowel-data table'!A1" display="Bowel-data table" xr:uid="{BB6F5C85-DC95-4592-B11C-A7B3341B443C}"/>
    <hyperlink ref="B19" location="Methodology!A1" display="Methodology" xr:uid="{66D47099-663B-44BF-94FB-DA969B434DFE}"/>
    <hyperlink ref="B30" location="'Excluded treatment regimens'!A1" display="Excluded treatment regimens" xr:uid="{F06D6324-B681-48EC-B104-D043AA6B8B30}"/>
    <hyperlink ref="B24" location="'Lung-data table'!A1" display="Lung-data table" xr:uid="{395B947C-8D9F-4F53-A4A3-070BA71B675D}"/>
    <hyperlink ref="B28" location="'Lung-funnel plot'!A1" display="Lung-funnel plot" xr:uid="{5975D816-27AE-4EEE-A2E0-C607318CA656}"/>
    <hyperlink ref="B26" location="'Bowel-funnel plot'!A1" display="Bowel-funnel plot" xr:uid="{8754278E-4BD0-489D-A4EC-95A69CB3C445}"/>
    <hyperlink ref="B27" location="'Breast-funnel plot'!A1" display="Breast-funnel plot" xr:uid="{D6EECE05-2681-4D0B-B051-A489A6AB7381}"/>
    <hyperlink ref="B23" location="'Breast-data table'!A1" display="Bowel-data table" xr:uid="{39641EC9-9276-4BE4-AFBF-C234622FC775}"/>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5061-DECA-49A1-BE65-1F822EDA36D9}">
  <sheetPr codeName="Sheet11">
    <tabColor rgb="FFFFCCCC"/>
  </sheetPr>
  <dimension ref="B1:O59"/>
  <sheetViews>
    <sheetView showRowColHeaders="0" workbookViewId="0"/>
  </sheetViews>
  <sheetFormatPr defaultColWidth="9.28515625" defaultRowHeight="15.75" x14ac:dyDescent="0.25"/>
  <cols>
    <col min="1" max="1" width="9.28515625" style="1"/>
    <col min="2" max="2" width="131.7109375" style="1" customWidth="1"/>
    <col min="3" max="3" width="9.28515625" style="17"/>
    <col min="4" max="16384" width="9.28515625" style="1"/>
  </cols>
  <sheetData>
    <row r="1" spans="2:15" ht="15" x14ac:dyDescent="0.25">
      <c r="C1" s="1"/>
    </row>
    <row r="2" spans="2:15" ht="15" x14ac:dyDescent="0.25">
      <c r="C2" s="1"/>
    </row>
    <row r="3" spans="2:15" ht="18" x14ac:dyDescent="0.25">
      <c r="B3" s="6" t="s">
        <v>349</v>
      </c>
      <c r="C3" s="1"/>
    </row>
    <row r="4" spans="2:15" ht="18" x14ac:dyDescent="0.25">
      <c r="B4" s="15"/>
      <c r="C4" s="1"/>
    </row>
    <row r="5" spans="2:15" ht="120" x14ac:dyDescent="0.25">
      <c r="B5" s="175" t="s">
        <v>516</v>
      </c>
      <c r="C5" s="42"/>
      <c r="D5" s="42"/>
      <c r="E5" s="42"/>
      <c r="F5" s="42"/>
      <c r="G5" s="42"/>
      <c r="H5" s="42"/>
      <c r="I5" s="42"/>
      <c r="J5" s="42"/>
      <c r="K5" s="42"/>
      <c r="L5" s="42"/>
      <c r="M5" s="42"/>
      <c r="N5" s="42"/>
      <c r="O5" s="42"/>
    </row>
    <row r="6" spans="2:15" ht="15" x14ac:dyDescent="0.25">
      <c r="C6" s="1"/>
    </row>
    <row r="7" spans="2:15" x14ac:dyDescent="0.25">
      <c r="B7" s="16" t="s">
        <v>290</v>
      </c>
      <c r="C7" s="1"/>
    </row>
    <row r="8" spans="2:15" x14ac:dyDescent="0.25">
      <c r="B8" s="16" t="s">
        <v>291</v>
      </c>
      <c r="C8" s="1"/>
    </row>
    <row r="9" spans="2:15" x14ac:dyDescent="0.25">
      <c r="B9" s="16" t="s">
        <v>292</v>
      </c>
      <c r="C9" s="1"/>
    </row>
    <row r="10" spans="2:15" x14ac:dyDescent="0.25">
      <c r="B10" s="16" t="s">
        <v>293</v>
      </c>
      <c r="C10" s="1"/>
    </row>
    <row r="11" spans="2:15" x14ac:dyDescent="0.25">
      <c r="B11" s="16" t="s">
        <v>294</v>
      </c>
      <c r="C11" s="1"/>
    </row>
    <row r="12" spans="2:15" x14ac:dyDescent="0.25">
      <c r="B12" s="16" t="s">
        <v>295</v>
      </c>
      <c r="C12" s="1"/>
    </row>
    <row r="13" spans="2:15" x14ac:dyDescent="0.25">
      <c r="B13" s="16" t="s">
        <v>451</v>
      </c>
      <c r="C13" s="1"/>
    </row>
    <row r="14" spans="2:15" x14ac:dyDescent="0.25">
      <c r="B14" s="16" t="s">
        <v>296</v>
      </c>
      <c r="C14" s="1"/>
    </row>
    <row r="15" spans="2:15" x14ac:dyDescent="0.25">
      <c r="B15" s="16" t="s">
        <v>297</v>
      </c>
      <c r="C15" s="1"/>
    </row>
    <row r="16" spans="2:15" x14ac:dyDescent="0.25">
      <c r="B16" s="16" t="s">
        <v>298</v>
      </c>
      <c r="C16" s="1"/>
      <c r="I16" s="28"/>
    </row>
    <row r="17" spans="2:7" x14ac:dyDescent="0.25">
      <c r="B17" s="16" t="s">
        <v>340</v>
      </c>
      <c r="C17" s="1"/>
    </row>
    <row r="18" spans="2:7" x14ac:dyDescent="0.25">
      <c r="B18" s="16" t="s">
        <v>299</v>
      </c>
      <c r="C18" s="1"/>
    </row>
    <row r="19" spans="2:7" x14ac:dyDescent="0.25">
      <c r="B19" s="16" t="s">
        <v>339</v>
      </c>
      <c r="C19" s="1"/>
    </row>
    <row r="20" spans="2:7" x14ac:dyDescent="0.25">
      <c r="B20" s="16" t="s">
        <v>300</v>
      </c>
      <c r="C20" s="1"/>
    </row>
    <row r="21" spans="2:7" x14ac:dyDescent="0.25">
      <c r="B21" s="16" t="s">
        <v>301</v>
      </c>
      <c r="C21" s="1"/>
      <c r="G21" s="28"/>
    </row>
    <row r="22" spans="2:7" x14ac:dyDescent="0.25">
      <c r="B22" s="16" t="s">
        <v>302</v>
      </c>
      <c r="C22" s="1"/>
    </row>
    <row r="23" spans="2:7" x14ac:dyDescent="0.25">
      <c r="B23" s="16" t="s">
        <v>442</v>
      </c>
      <c r="C23" s="1"/>
    </row>
    <row r="24" spans="2:7" x14ac:dyDescent="0.25">
      <c r="B24" s="16" t="s">
        <v>303</v>
      </c>
      <c r="C24" s="1"/>
    </row>
    <row r="25" spans="2:7" x14ac:dyDescent="0.25">
      <c r="B25" s="16" t="s">
        <v>304</v>
      </c>
      <c r="C25" s="1"/>
    </row>
    <row r="26" spans="2:7" x14ac:dyDescent="0.25">
      <c r="B26" s="16" t="s">
        <v>305</v>
      </c>
      <c r="C26" s="1"/>
    </row>
    <row r="27" spans="2:7" x14ac:dyDescent="0.25">
      <c r="B27" s="16" t="s">
        <v>306</v>
      </c>
      <c r="C27" s="1"/>
    </row>
    <row r="28" spans="2:7" x14ac:dyDescent="0.25">
      <c r="B28" s="16" t="s">
        <v>307</v>
      </c>
      <c r="C28" s="1"/>
    </row>
    <row r="29" spans="2:7" x14ac:dyDescent="0.25">
      <c r="B29" s="16" t="s">
        <v>308</v>
      </c>
      <c r="C29" s="1"/>
    </row>
    <row r="30" spans="2:7" x14ac:dyDescent="0.25">
      <c r="B30" s="16" t="s">
        <v>452</v>
      </c>
      <c r="C30" s="1"/>
    </row>
    <row r="31" spans="2:7" x14ac:dyDescent="0.25">
      <c r="B31" s="16" t="s">
        <v>309</v>
      </c>
      <c r="C31" s="1"/>
    </row>
    <row r="32" spans="2:7" x14ac:dyDescent="0.25">
      <c r="B32" s="16" t="s">
        <v>310</v>
      </c>
      <c r="C32" s="1"/>
    </row>
    <row r="33" spans="2:3" x14ac:dyDescent="0.25">
      <c r="B33" s="16" t="s">
        <v>311</v>
      </c>
      <c r="C33" s="1"/>
    </row>
    <row r="34" spans="2:3" x14ac:dyDescent="0.25">
      <c r="B34" s="16" t="s">
        <v>453</v>
      </c>
      <c r="C34" s="1"/>
    </row>
    <row r="35" spans="2:3" x14ac:dyDescent="0.25">
      <c r="B35" s="16" t="s">
        <v>448</v>
      </c>
      <c r="C35" s="1"/>
    </row>
    <row r="36" spans="2:3" x14ac:dyDescent="0.25">
      <c r="B36" s="16" t="s">
        <v>312</v>
      </c>
      <c r="C36" s="1"/>
    </row>
    <row r="37" spans="2:3" x14ac:dyDescent="0.25">
      <c r="B37" s="16" t="s">
        <v>313</v>
      </c>
      <c r="C37" s="1"/>
    </row>
    <row r="38" spans="2:3" x14ac:dyDescent="0.25">
      <c r="B38" s="16" t="s">
        <v>314</v>
      </c>
      <c r="C38" s="1"/>
    </row>
    <row r="39" spans="2:3" x14ac:dyDescent="0.25">
      <c r="B39" s="16" t="s">
        <v>315</v>
      </c>
      <c r="C39" s="1"/>
    </row>
    <row r="40" spans="2:3" x14ac:dyDescent="0.25">
      <c r="B40" s="16" t="s">
        <v>316</v>
      </c>
      <c r="C40" s="1"/>
    </row>
    <row r="41" spans="2:3" x14ac:dyDescent="0.25">
      <c r="B41" s="16" t="s">
        <v>317</v>
      </c>
      <c r="C41" s="1"/>
    </row>
    <row r="42" spans="2:3" x14ac:dyDescent="0.25">
      <c r="B42" s="16" t="s">
        <v>318</v>
      </c>
      <c r="C42" s="1"/>
    </row>
    <row r="43" spans="2:3" x14ac:dyDescent="0.25">
      <c r="B43" s="16" t="s">
        <v>319</v>
      </c>
      <c r="C43" s="1"/>
    </row>
    <row r="44" spans="2:3" x14ac:dyDescent="0.25">
      <c r="B44" s="16" t="s">
        <v>320</v>
      </c>
      <c r="C44" s="1"/>
    </row>
    <row r="45" spans="2:3" x14ac:dyDescent="0.25">
      <c r="B45" s="16" t="s">
        <v>321</v>
      </c>
      <c r="C45" s="1"/>
    </row>
    <row r="46" spans="2:3" x14ac:dyDescent="0.25">
      <c r="B46" s="16" t="s">
        <v>322</v>
      </c>
      <c r="C46" s="1"/>
    </row>
    <row r="47" spans="2:3" x14ac:dyDescent="0.25">
      <c r="B47" s="16" t="s">
        <v>323</v>
      </c>
      <c r="C47" s="1"/>
    </row>
    <row r="48" spans="2:3" x14ac:dyDescent="0.25">
      <c r="B48" s="16" t="s">
        <v>324</v>
      </c>
      <c r="C48" s="1"/>
    </row>
    <row r="49" spans="2:3" x14ac:dyDescent="0.25">
      <c r="B49" s="16" t="s">
        <v>325</v>
      </c>
      <c r="C49" s="1"/>
    </row>
    <row r="50" spans="2:3" x14ac:dyDescent="0.25">
      <c r="B50" s="16" t="s">
        <v>326</v>
      </c>
      <c r="C50" s="1"/>
    </row>
    <row r="51" spans="2:3" x14ac:dyDescent="0.25">
      <c r="B51" s="16" t="s">
        <v>327</v>
      </c>
      <c r="C51" s="1"/>
    </row>
    <row r="52" spans="2:3" x14ac:dyDescent="0.25">
      <c r="B52" s="16" t="s">
        <v>328</v>
      </c>
      <c r="C52" s="1"/>
    </row>
    <row r="53" spans="2:3" x14ac:dyDescent="0.25">
      <c r="B53" s="16" t="s">
        <v>329</v>
      </c>
      <c r="C53" s="1"/>
    </row>
    <row r="54" spans="2:3" x14ac:dyDescent="0.25">
      <c r="B54" s="16" t="s">
        <v>330</v>
      </c>
      <c r="C54" s="1"/>
    </row>
    <row r="55" spans="2:3" x14ac:dyDescent="0.25">
      <c r="B55" s="16" t="s">
        <v>331</v>
      </c>
      <c r="C55" s="1"/>
    </row>
    <row r="56" spans="2:3" x14ac:dyDescent="0.25">
      <c r="B56" s="16" t="s">
        <v>332</v>
      </c>
      <c r="C56" s="1"/>
    </row>
    <row r="57" spans="2:3" x14ac:dyDescent="0.25">
      <c r="B57" s="16" t="s">
        <v>333</v>
      </c>
      <c r="C57" s="1"/>
    </row>
    <row r="58" spans="2:3" x14ac:dyDescent="0.25">
      <c r="B58" s="16" t="s">
        <v>334</v>
      </c>
    </row>
    <row r="59" spans="2:3" x14ac:dyDescent="0.25">
      <c r="B59" s="16" t="s">
        <v>335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B2F7E-7634-41D3-B2D9-375FAF343E77}">
  <sheetPr codeName="Sheet12">
    <tabColor rgb="FFFFCCCC"/>
  </sheetPr>
  <dimension ref="B1:V42"/>
  <sheetViews>
    <sheetView showRowColHeaders="0" workbookViewId="0"/>
  </sheetViews>
  <sheetFormatPr defaultColWidth="8.7109375" defaultRowHeight="15" x14ac:dyDescent="0.25"/>
  <cols>
    <col min="1" max="16384" width="8.7109375" style="2"/>
  </cols>
  <sheetData>
    <row r="1" spans="2:22" ht="26.25" x14ac:dyDescent="0.25">
      <c r="B1" s="4"/>
      <c r="C1" s="5"/>
      <c r="D1" s="5"/>
      <c r="E1" s="5"/>
      <c r="F1" s="5"/>
      <c r="G1" s="5"/>
      <c r="H1" s="5"/>
      <c r="I1" s="5"/>
      <c r="J1" s="5"/>
      <c r="K1" s="5"/>
      <c r="L1" s="5"/>
      <c r="M1" s="5"/>
      <c r="N1" s="5"/>
      <c r="O1" s="5"/>
      <c r="P1" s="5"/>
    </row>
    <row r="2" spans="2:22" ht="15.75" x14ac:dyDescent="0.25">
      <c r="B2" s="41" t="s">
        <v>474</v>
      </c>
      <c r="C2" s="5"/>
      <c r="D2" s="5"/>
      <c r="E2" s="5"/>
      <c r="F2" s="5"/>
      <c r="G2" s="5"/>
      <c r="H2" s="5"/>
      <c r="I2" s="5"/>
      <c r="J2" s="5"/>
      <c r="K2" s="5"/>
      <c r="L2" s="5"/>
      <c r="M2" s="5"/>
      <c r="N2" s="5"/>
      <c r="O2" s="5"/>
      <c r="P2" s="5"/>
    </row>
    <row r="3" spans="2:22" ht="26.25" x14ac:dyDescent="0.25">
      <c r="B3" s="4"/>
      <c r="C3" s="5"/>
      <c r="D3" s="5"/>
      <c r="E3" s="5"/>
      <c r="F3" s="5"/>
      <c r="G3" s="5"/>
      <c r="H3" s="5"/>
      <c r="I3" s="5"/>
      <c r="J3" s="5"/>
      <c r="K3" s="5"/>
      <c r="L3" s="5"/>
      <c r="M3" s="5"/>
      <c r="N3" s="5"/>
      <c r="O3" s="5"/>
      <c r="P3" s="5"/>
    </row>
    <row r="4" spans="2:22" ht="17.25" customHeight="1" x14ac:dyDescent="0.25">
      <c r="B4" s="11" t="s">
        <v>341</v>
      </c>
      <c r="C4" s="5"/>
      <c r="D4" s="5"/>
      <c r="E4" s="5"/>
      <c r="F4" s="5"/>
      <c r="G4" s="18"/>
      <c r="H4" s="5"/>
      <c r="I4" s="5"/>
      <c r="J4" s="5"/>
      <c r="K4" s="5"/>
      <c r="L4" s="5"/>
      <c r="M4" s="5"/>
      <c r="N4" s="5"/>
      <c r="O4" s="5"/>
      <c r="P4" s="5"/>
    </row>
    <row r="5" spans="2:22" ht="17.25" customHeight="1" x14ac:dyDescent="0.25">
      <c r="B5" s="11" t="s">
        <v>455</v>
      </c>
      <c r="C5" s="5"/>
      <c r="D5" s="5"/>
      <c r="E5" s="5"/>
      <c r="F5" s="5"/>
      <c r="G5" s="18"/>
      <c r="I5" s="5"/>
      <c r="K5" s="5"/>
      <c r="L5" s="5"/>
      <c r="M5" s="5"/>
      <c r="N5" s="5"/>
      <c r="O5" s="5"/>
      <c r="P5" s="5"/>
    </row>
    <row r="6" spans="2:22" ht="17.25" customHeight="1" x14ac:dyDescent="0.25">
      <c r="B6" s="19"/>
      <c r="C6" s="5"/>
      <c r="D6" s="5"/>
      <c r="E6" s="5"/>
      <c r="F6" s="5"/>
      <c r="G6" s="5"/>
      <c r="H6" s="5"/>
      <c r="I6" s="5"/>
      <c r="J6" s="5"/>
      <c r="K6" s="5"/>
      <c r="L6" s="5"/>
      <c r="M6" s="5"/>
      <c r="N6" s="5"/>
      <c r="O6" s="5"/>
      <c r="P6" s="5"/>
    </row>
    <row r="7" spans="2:22" ht="17.25" customHeight="1" x14ac:dyDescent="0.25">
      <c r="B7" s="41" t="s">
        <v>379</v>
      </c>
      <c r="C7" s="5"/>
      <c r="D7" s="5"/>
      <c r="E7" s="5"/>
      <c r="F7" s="5"/>
      <c r="G7" s="5"/>
      <c r="H7" s="5"/>
      <c r="I7" s="5"/>
      <c r="J7" s="5"/>
      <c r="K7" s="5"/>
      <c r="L7" s="5"/>
      <c r="M7" s="5"/>
      <c r="N7" s="5"/>
      <c r="O7" s="5"/>
      <c r="P7" s="5"/>
    </row>
    <row r="8" spans="2:22" ht="15.75" x14ac:dyDescent="0.25">
      <c r="B8" s="19"/>
      <c r="C8" s="5"/>
      <c r="D8" s="5"/>
      <c r="E8" s="5"/>
      <c r="F8" s="5"/>
      <c r="G8" s="5"/>
      <c r="H8" s="5"/>
      <c r="I8" s="5"/>
      <c r="J8" s="5"/>
      <c r="K8" s="5"/>
      <c r="L8" s="5"/>
      <c r="M8" s="5"/>
      <c r="N8" s="5"/>
      <c r="O8" s="5"/>
      <c r="P8" s="5"/>
    </row>
    <row r="9" spans="2:22" ht="15.75" x14ac:dyDescent="0.25">
      <c r="B9" s="19"/>
      <c r="C9" s="5"/>
      <c r="D9" s="5"/>
      <c r="E9" s="5"/>
      <c r="F9" s="5"/>
      <c r="G9" s="5"/>
      <c r="H9" s="5"/>
      <c r="I9" s="5"/>
      <c r="J9" s="5"/>
      <c r="K9" s="5"/>
      <c r="L9" s="5"/>
      <c r="M9" s="5"/>
      <c r="N9" s="5"/>
      <c r="O9" s="5"/>
      <c r="P9" s="5"/>
    </row>
    <row r="10" spans="2:22" ht="15.75" x14ac:dyDescent="0.25">
      <c r="B10" s="27" t="s">
        <v>236</v>
      </c>
      <c r="F10" s="27" t="s">
        <v>235</v>
      </c>
      <c r="G10" s="27"/>
      <c r="H10" s="27"/>
      <c r="I10" s="27"/>
      <c r="J10" s="1"/>
      <c r="K10" s="1"/>
      <c r="L10" s="1"/>
      <c r="M10" s="1"/>
      <c r="N10" s="1"/>
    </row>
    <row r="11" spans="2:22" ht="7.5" customHeight="1" x14ac:dyDescent="0.25">
      <c r="C11" s="5"/>
      <c r="D11" s="5"/>
      <c r="E11" s="5"/>
      <c r="F11" s="16"/>
      <c r="G11" s="16"/>
      <c r="H11" s="16"/>
      <c r="I11" s="16"/>
      <c r="J11" s="1"/>
      <c r="K11" s="1"/>
      <c r="L11" s="1"/>
      <c r="M11" s="1"/>
      <c r="N11" s="1"/>
      <c r="O11" s="5"/>
      <c r="P11" s="5"/>
    </row>
    <row r="12" spans="2:22" ht="15.75" x14ac:dyDescent="0.25">
      <c r="B12" s="11" t="s">
        <v>402</v>
      </c>
      <c r="C12" s="5"/>
      <c r="D12" s="5"/>
      <c r="E12" s="5"/>
      <c r="F12" s="16" t="s">
        <v>458</v>
      </c>
      <c r="G12" s="16"/>
      <c r="H12" s="16"/>
      <c r="I12" s="16"/>
      <c r="J12" s="1"/>
      <c r="K12" s="1"/>
      <c r="L12" s="1"/>
      <c r="M12" s="1"/>
      <c r="N12" s="1"/>
      <c r="O12" s="5"/>
      <c r="P12" s="5"/>
    </row>
    <row r="13" spans="2:22" s="1" customFormat="1" ht="15.75" x14ac:dyDescent="0.25">
      <c r="B13" s="11" t="s">
        <v>210</v>
      </c>
      <c r="C13" s="14"/>
      <c r="F13" s="16" t="s">
        <v>459</v>
      </c>
      <c r="G13" s="16"/>
      <c r="H13" s="16"/>
      <c r="I13" s="16"/>
      <c r="O13" s="14"/>
      <c r="P13" s="14"/>
    </row>
    <row r="14" spans="2:22" s="1" customFormat="1" ht="15.75" x14ac:dyDescent="0.25">
      <c r="B14" s="11" t="s">
        <v>502</v>
      </c>
      <c r="C14" s="14"/>
      <c r="F14" s="16" t="s">
        <v>454</v>
      </c>
      <c r="G14" s="16"/>
      <c r="H14" s="16"/>
      <c r="I14" s="16"/>
      <c r="O14" s="14"/>
      <c r="P14" s="14"/>
    </row>
    <row r="15" spans="2:22" s="1" customFormat="1" ht="15.75" x14ac:dyDescent="0.25">
      <c r="B15" s="11" t="s">
        <v>345</v>
      </c>
      <c r="C15" s="14"/>
      <c r="F15" s="16" t="s">
        <v>460</v>
      </c>
      <c r="G15" s="16"/>
      <c r="H15" s="16"/>
      <c r="I15" s="16"/>
      <c r="O15" s="14"/>
      <c r="P15" s="14"/>
    </row>
    <row r="16" spans="2:22" s="1" customFormat="1" ht="15.75" x14ac:dyDescent="0.25">
      <c r="B16" s="11" t="s">
        <v>457</v>
      </c>
      <c r="C16" s="14"/>
      <c r="F16" s="16" t="s">
        <v>343</v>
      </c>
      <c r="G16" s="16"/>
      <c r="H16" s="16"/>
      <c r="O16" s="14"/>
      <c r="P16" s="14"/>
      <c r="V16" s="14"/>
    </row>
    <row r="17" spans="2:16" s="1" customFormat="1" ht="15.75" x14ac:dyDescent="0.25">
      <c r="B17" s="16" t="s">
        <v>211</v>
      </c>
      <c r="G17" s="14"/>
      <c r="H17" s="14"/>
      <c r="I17" s="14"/>
      <c r="O17" s="14"/>
      <c r="P17" s="14"/>
    </row>
    <row r="18" spans="2:16" s="1" customFormat="1" x14ac:dyDescent="0.25">
      <c r="B18" s="11" t="s">
        <v>344</v>
      </c>
      <c r="C18" s="14"/>
      <c r="G18" s="14"/>
      <c r="H18" s="14"/>
      <c r="I18" s="14"/>
      <c r="O18" s="14"/>
      <c r="P18" s="14"/>
    </row>
    <row r="19" spans="2:16" s="1" customFormat="1" ht="15.75" x14ac:dyDescent="0.25">
      <c r="B19" s="11" t="s">
        <v>288</v>
      </c>
      <c r="C19" s="14"/>
      <c r="F19" s="16"/>
      <c r="G19" s="14"/>
      <c r="H19" s="14"/>
      <c r="I19" s="14"/>
      <c r="O19" s="14"/>
      <c r="P19" s="14"/>
    </row>
    <row r="20" spans="2:16" s="1" customFormat="1" x14ac:dyDescent="0.25">
      <c r="B20" s="11" t="s">
        <v>289</v>
      </c>
      <c r="C20" s="14"/>
      <c r="G20" s="14"/>
      <c r="H20" s="14"/>
      <c r="I20" s="14"/>
      <c r="O20" s="14"/>
      <c r="P20" s="14"/>
    </row>
    <row r="21" spans="2:16" s="1" customFormat="1" x14ac:dyDescent="0.25">
      <c r="B21" s="11" t="s">
        <v>456</v>
      </c>
      <c r="C21" s="14"/>
      <c r="G21" s="14"/>
      <c r="H21" s="14"/>
      <c r="I21" s="14"/>
      <c r="O21" s="14"/>
      <c r="P21" s="14"/>
    </row>
    <row r="22" spans="2:16" s="1" customFormat="1" ht="15.75" x14ac:dyDescent="0.25">
      <c r="B22" s="16" t="s">
        <v>208</v>
      </c>
      <c r="C22" s="14"/>
      <c r="G22" s="14"/>
      <c r="H22" s="14"/>
      <c r="I22" s="14"/>
      <c r="O22" s="14"/>
      <c r="P22" s="14"/>
    </row>
    <row r="23" spans="2:16" s="1" customFormat="1" ht="15.75" x14ac:dyDescent="0.25">
      <c r="B23" s="16" t="s">
        <v>209</v>
      </c>
      <c r="C23" s="14"/>
      <c r="G23" s="14"/>
      <c r="H23" s="14"/>
      <c r="I23" s="14"/>
      <c r="O23" s="14"/>
      <c r="P23" s="14"/>
    </row>
    <row r="24" spans="2:16" s="1" customFormat="1" x14ac:dyDescent="0.25">
      <c r="B24" s="11"/>
      <c r="C24" s="14"/>
      <c r="G24" s="14"/>
      <c r="H24" s="14"/>
      <c r="I24" s="14"/>
      <c r="O24" s="14"/>
      <c r="P24" s="14"/>
    </row>
    <row r="25" spans="2:16" ht="15.75" x14ac:dyDescent="0.25">
      <c r="B25" s="81" t="s">
        <v>378</v>
      </c>
      <c r="C25" s="5"/>
      <c r="D25" s="5"/>
      <c r="E25" s="5"/>
      <c r="F25" s="5"/>
      <c r="G25" s="5"/>
      <c r="H25" s="5"/>
      <c r="I25" s="5"/>
      <c r="J25" s="5"/>
      <c r="K25" s="5"/>
      <c r="L25" s="5"/>
      <c r="M25" s="5"/>
      <c r="N25" s="5"/>
      <c r="O25" s="5"/>
      <c r="P25" s="5"/>
    </row>
    <row r="26" spans="2:16" ht="15.75" x14ac:dyDescent="0.25">
      <c r="B26" s="81" t="s">
        <v>475</v>
      </c>
      <c r="C26" s="5"/>
      <c r="D26" s="5"/>
      <c r="E26" s="5"/>
      <c r="F26" s="5"/>
      <c r="G26" s="5"/>
      <c r="H26" s="5"/>
      <c r="I26" s="5"/>
      <c r="J26" s="5"/>
      <c r="K26" s="5"/>
      <c r="L26" s="5"/>
      <c r="M26" s="5"/>
      <c r="N26" s="5"/>
      <c r="O26" s="5"/>
      <c r="P26" s="5"/>
    </row>
    <row r="27" spans="2:16" x14ac:dyDescent="0.25">
      <c r="C27" s="5"/>
      <c r="D27" s="5"/>
      <c r="E27" s="5"/>
      <c r="F27" s="5"/>
      <c r="G27" s="5"/>
      <c r="H27" s="5"/>
      <c r="I27" s="5"/>
      <c r="J27" s="5"/>
      <c r="K27" s="5"/>
      <c r="L27" s="5"/>
      <c r="M27" s="5"/>
      <c r="N27" s="5"/>
      <c r="O27" s="5"/>
      <c r="P27" s="5"/>
    </row>
    <row r="28" spans="2:16" x14ac:dyDescent="0.25">
      <c r="B28" s="119"/>
      <c r="C28" s="5"/>
      <c r="D28" s="5"/>
      <c r="E28" s="5"/>
      <c r="F28" s="5"/>
      <c r="G28" s="5"/>
      <c r="H28" s="5"/>
      <c r="I28" s="5"/>
      <c r="J28" s="5"/>
      <c r="K28" s="5"/>
      <c r="L28" s="5"/>
      <c r="M28" s="5"/>
      <c r="N28" s="5"/>
      <c r="O28" s="5"/>
      <c r="P28" s="5"/>
    </row>
    <row r="29" spans="2:16" x14ac:dyDescent="0.25">
      <c r="B29" s="20"/>
      <c r="C29" s="5"/>
      <c r="D29" s="5"/>
      <c r="E29" s="5"/>
      <c r="F29" s="5"/>
      <c r="G29" s="5"/>
      <c r="H29" s="5"/>
      <c r="I29" s="5"/>
      <c r="J29" s="5"/>
      <c r="K29" s="5"/>
      <c r="L29" s="5"/>
      <c r="M29" s="5"/>
      <c r="N29" s="5"/>
      <c r="O29" s="5"/>
      <c r="P29" s="5"/>
    </row>
    <row r="30" spans="2:16" x14ac:dyDescent="0.25">
      <c r="B30" s="20"/>
      <c r="C30" s="5"/>
      <c r="D30" s="5"/>
      <c r="E30" s="5"/>
      <c r="F30" s="5"/>
      <c r="G30" s="5"/>
      <c r="H30" s="5"/>
      <c r="I30" s="5"/>
      <c r="J30" s="5"/>
      <c r="K30" s="5"/>
      <c r="L30" s="5"/>
      <c r="M30" s="5"/>
      <c r="N30" s="5"/>
      <c r="O30" s="5"/>
      <c r="P30" s="5"/>
    </row>
    <row r="31" spans="2:16" x14ac:dyDescent="0.25">
      <c r="C31" s="5"/>
      <c r="D31" s="5"/>
      <c r="E31" s="5"/>
      <c r="F31" s="5"/>
      <c r="G31" s="5"/>
      <c r="H31" s="5"/>
      <c r="I31" s="5"/>
      <c r="J31" s="5"/>
      <c r="K31" s="5"/>
      <c r="L31" s="5"/>
      <c r="M31" s="5"/>
      <c r="N31" s="5"/>
      <c r="O31" s="5"/>
      <c r="P31" s="5"/>
    </row>
    <row r="32" spans="2:16" x14ac:dyDescent="0.25">
      <c r="B32" s="20"/>
      <c r="C32" s="5"/>
      <c r="D32" s="5"/>
      <c r="E32" s="5"/>
      <c r="F32" s="5"/>
      <c r="G32" s="5"/>
      <c r="H32" s="5"/>
      <c r="I32" s="5"/>
      <c r="J32" s="5"/>
      <c r="K32" s="5"/>
      <c r="L32" s="5"/>
      <c r="M32" s="5"/>
      <c r="N32" s="5"/>
      <c r="O32" s="5"/>
      <c r="P32" s="5"/>
    </row>
    <row r="33" spans="2:16" x14ac:dyDescent="0.25">
      <c r="B33" s="20"/>
      <c r="C33" s="5"/>
      <c r="D33" s="5"/>
      <c r="E33" s="5"/>
      <c r="F33" s="5"/>
      <c r="G33" s="5"/>
      <c r="H33" s="5"/>
      <c r="I33" s="5"/>
      <c r="J33" s="5"/>
      <c r="K33" s="5"/>
      <c r="L33" s="5"/>
      <c r="M33" s="5"/>
      <c r="N33" s="5"/>
      <c r="O33" s="5"/>
      <c r="P33" s="5"/>
    </row>
    <row r="34" spans="2:16" x14ac:dyDescent="0.25">
      <c r="B34" s="20"/>
      <c r="C34" s="5"/>
      <c r="D34" s="5"/>
      <c r="E34" s="5"/>
      <c r="F34" s="5"/>
      <c r="G34" s="5"/>
      <c r="H34" s="5"/>
      <c r="I34" s="5"/>
      <c r="J34" s="5"/>
      <c r="K34" s="5"/>
      <c r="L34" s="5"/>
      <c r="M34" s="5"/>
      <c r="N34" s="5"/>
      <c r="O34" s="5"/>
      <c r="P34" s="5"/>
    </row>
    <row r="35" spans="2:16" x14ac:dyDescent="0.25">
      <c r="B35" s="20"/>
      <c r="C35" s="5"/>
      <c r="D35" s="5"/>
      <c r="E35" s="5"/>
      <c r="F35" s="5"/>
      <c r="G35" s="5"/>
      <c r="H35" s="5"/>
      <c r="I35" s="5"/>
      <c r="J35" s="5"/>
      <c r="K35" s="5"/>
      <c r="L35" s="5"/>
      <c r="M35" s="5"/>
      <c r="N35" s="5"/>
      <c r="O35" s="5"/>
      <c r="P35" s="5"/>
    </row>
    <row r="36" spans="2:16" x14ac:dyDescent="0.25">
      <c r="B36" s="20"/>
      <c r="C36" s="5"/>
      <c r="D36" s="5"/>
      <c r="E36" s="5"/>
      <c r="F36" s="5"/>
      <c r="G36" s="5"/>
      <c r="H36" s="5"/>
      <c r="I36" s="5"/>
      <c r="J36" s="5"/>
      <c r="K36" s="5"/>
      <c r="L36" s="5"/>
      <c r="M36" s="5"/>
      <c r="N36" s="5"/>
      <c r="O36" s="5"/>
      <c r="P36" s="5"/>
    </row>
    <row r="37" spans="2:16" x14ac:dyDescent="0.25">
      <c r="B37" s="20"/>
      <c r="C37" s="5"/>
      <c r="D37" s="5"/>
      <c r="E37" s="5"/>
      <c r="F37" s="5"/>
      <c r="G37" s="5"/>
      <c r="H37" s="5"/>
      <c r="I37" s="5"/>
      <c r="J37" s="5"/>
      <c r="K37" s="5"/>
      <c r="L37" s="5"/>
      <c r="M37" s="5"/>
      <c r="N37" s="5"/>
      <c r="O37" s="5"/>
      <c r="P37" s="5"/>
    </row>
    <row r="38" spans="2:16" x14ac:dyDescent="0.25">
      <c r="B38" s="20"/>
      <c r="C38" s="5"/>
      <c r="D38" s="5"/>
      <c r="E38" s="5"/>
      <c r="F38" s="5"/>
      <c r="G38" s="5"/>
      <c r="H38" s="5"/>
      <c r="I38" s="5"/>
      <c r="J38" s="5"/>
      <c r="K38" s="5"/>
      <c r="L38" s="5"/>
      <c r="M38" s="5"/>
      <c r="N38" s="5"/>
      <c r="O38" s="5"/>
      <c r="P38" s="5"/>
    </row>
    <row r="39" spans="2:16" x14ac:dyDescent="0.25">
      <c r="B39" s="20"/>
      <c r="C39" s="5"/>
      <c r="D39" s="5"/>
      <c r="E39" s="5"/>
      <c r="F39" s="5"/>
      <c r="G39" s="5"/>
      <c r="H39" s="5"/>
      <c r="I39" s="5"/>
      <c r="J39" s="5"/>
      <c r="K39" s="5"/>
      <c r="L39" s="5"/>
      <c r="M39" s="5"/>
      <c r="N39" s="5"/>
      <c r="O39" s="5"/>
      <c r="P39" s="5"/>
    </row>
    <row r="42" spans="2:16" x14ac:dyDescent="0.25">
      <c r="E42" s="12"/>
    </row>
  </sheetData>
  <sortState xmlns:xlrd2="http://schemas.microsoft.com/office/spreadsheetml/2017/richdata2" ref="V13:W18">
    <sortCondition ref="W13:W18"/>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5AA1-DDFD-4AC3-92EC-03050FAC7BEC}">
  <sheetPr codeName="Sheet14">
    <tabColor theme="0" tint="-0.499984740745262"/>
  </sheetPr>
  <dimension ref="A1:Q129"/>
  <sheetViews>
    <sheetView workbookViewId="0"/>
  </sheetViews>
  <sheetFormatPr defaultColWidth="9.28515625" defaultRowHeight="15" x14ac:dyDescent="0.25"/>
  <cols>
    <col min="1" max="1" width="12" style="32" bestFit="1" customWidth="1"/>
    <col min="2" max="2" width="31.28515625" style="32" customWidth="1"/>
    <col min="3" max="3" width="9" style="32" bestFit="1" customWidth="1"/>
    <col min="4" max="4" width="8.7109375" style="32" bestFit="1" customWidth="1"/>
    <col min="5" max="5" width="8.7109375" style="32" customWidth="1"/>
    <col min="6" max="6" width="13.42578125" style="32" bestFit="1" customWidth="1"/>
    <col min="7" max="7" width="13.7109375" style="32" bestFit="1" customWidth="1"/>
    <col min="8" max="8" width="13.42578125" style="32" bestFit="1" customWidth="1"/>
    <col min="9" max="9" width="13.7109375" style="32" bestFit="1" customWidth="1"/>
    <col min="10" max="16384" width="9.28515625" style="32"/>
  </cols>
  <sheetData>
    <row r="1" spans="1:17" x14ac:dyDescent="0.25">
      <c r="A1" s="32" t="s">
        <v>250</v>
      </c>
      <c r="B1" s="32" t="s">
        <v>346</v>
      </c>
      <c r="C1" s="32" t="s">
        <v>113</v>
      </c>
      <c r="D1" s="32" t="s">
        <v>114</v>
      </c>
      <c r="E1" s="32" t="s">
        <v>449</v>
      </c>
      <c r="F1" s="32" t="s">
        <v>115</v>
      </c>
      <c r="G1" s="32" t="s">
        <v>116</v>
      </c>
      <c r="H1" s="32" t="s">
        <v>117</v>
      </c>
      <c r="I1" s="32" t="s">
        <v>118</v>
      </c>
    </row>
    <row r="2" spans="1:17" x14ac:dyDescent="0.25">
      <c r="A2" s="32" t="s">
        <v>6</v>
      </c>
      <c r="B2" s="32" t="str">
        <f t="shared" ref="B2:B33" si="0">IFERROR(VLOOKUP(A2,trust_lookup,2,0),"")</f>
        <v/>
      </c>
      <c r="C2" s="173">
        <v>0</v>
      </c>
      <c r="D2" s="173"/>
      <c r="E2" s="174">
        <f t="shared" ref="E2:E33" si="1">$P$9</f>
        <v>3.5904802874378534</v>
      </c>
      <c r="F2" s="173">
        <v>0</v>
      </c>
      <c r="G2" s="173">
        <v>100</v>
      </c>
      <c r="H2" s="173">
        <v>0</v>
      </c>
      <c r="I2" s="173">
        <v>100</v>
      </c>
    </row>
    <row r="3" spans="1:17" x14ac:dyDescent="0.25">
      <c r="A3" s="32" t="s">
        <v>6</v>
      </c>
      <c r="B3" s="32" t="str">
        <f t="shared" si="0"/>
        <v/>
      </c>
      <c r="C3" s="173">
        <v>1</v>
      </c>
      <c r="D3" s="173"/>
      <c r="E3" s="174">
        <f t="shared" si="1"/>
        <v>3.5904802874378534</v>
      </c>
      <c r="F3" s="173">
        <v>0</v>
      </c>
      <c r="G3" s="173">
        <v>30.223867416381836</v>
      </c>
      <c r="H3" s="173">
        <v>0</v>
      </c>
      <c r="I3" s="173">
        <v>97.208953857421875</v>
      </c>
    </row>
    <row r="4" spans="1:17" x14ac:dyDescent="0.25">
      <c r="A4" s="32" t="s">
        <v>36</v>
      </c>
      <c r="B4" s="32" t="str">
        <f t="shared" si="0"/>
        <v>Dartford and Gravesham NHS Trust</v>
      </c>
      <c r="C4" s="173">
        <v>1</v>
      </c>
      <c r="D4" s="173">
        <v>0</v>
      </c>
      <c r="E4" s="174">
        <f t="shared" si="1"/>
        <v>3.5904802874378534</v>
      </c>
      <c r="F4" s="173">
        <v>0</v>
      </c>
      <c r="G4" s="173">
        <v>30.223867416381836</v>
      </c>
      <c r="H4" s="173">
        <v>0</v>
      </c>
      <c r="I4" s="173">
        <v>97.208953857421875</v>
      </c>
    </row>
    <row r="5" spans="1:17" x14ac:dyDescent="0.25">
      <c r="A5" s="32" t="s">
        <v>19</v>
      </c>
      <c r="B5" s="32" t="str">
        <f t="shared" si="0"/>
        <v>Doncaster and Bassetlaw Teaching Hospitals NHS Foundation Trust</v>
      </c>
      <c r="C5" s="173">
        <v>1</v>
      </c>
      <c r="D5" s="173">
        <v>0</v>
      </c>
      <c r="E5" s="174">
        <f t="shared" si="1"/>
        <v>3.5904802874378534</v>
      </c>
      <c r="F5" s="173">
        <v>0</v>
      </c>
      <c r="G5" s="173">
        <v>30.223867416381836</v>
      </c>
      <c r="H5" s="173">
        <v>0</v>
      </c>
      <c r="I5" s="173">
        <v>97.208953857421875</v>
      </c>
      <c r="O5" s="30" t="s">
        <v>0</v>
      </c>
      <c r="P5" s="37" t="s">
        <v>477</v>
      </c>
      <c r="Q5"/>
    </row>
    <row r="6" spans="1:17" x14ac:dyDescent="0.25">
      <c r="A6" s="32" t="s">
        <v>20</v>
      </c>
      <c r="B6" s="32" t="str">
        <f t="shared" si="0"/>
        <v>Homerton University Hospital NHS Foundation Trust</v>
      </c>
      <c r="C6" s="173">
        <v>1</v>
      </c>
      <c r="D6" s="173">
        <v>0</v>
      </c>
      <c r="E6" s="174">
        <f t="shared" si="1"/>
        <v>3.5904802874378534</v>
      </c>
      <c r="F6" s="173">
        <v>0</v>
      </c>
      <c r="G6" s="173">
        <v>30.223867416381836</v>
      </c>
      <c r="H6" s="173">
        <v>0</v>
      </c>
      <c r="I6" s="173">
        <v>97.208953857421875</v>
      </c>
      <c r="O6" s="30" t="s">
        <v>1</v>
      </c>
      <c r="P6" s="37" t="s">
        <v>411</v>
      </c>
      <c r="Q6"/>
    </row>
    <row r="7" spans="1:17" x14ac:dyDescent="0.25">
      <c r="A7" s="32" t="s">
        <v>8</v>
      </c>
      <c r="B7" s="32" t="str">
        <f t="shared" si="0"/>
        <v>Mid Cheshire Hospitals NHS Foundation Trust</v>
      </c>
      <c r="C7" s="173">
        <v>1</v>
      </c>
      <c r="D7" s="173">
        <v>0</v>
      </c>
      <c r="E7" s="174">
        <f t="shared" si="1"/>
        <v>3.5904802874378534</v>
      </c>
      <c r="F7" s="173">
        <v>0</v>
      </c>
      <c r="G7" s="173">
        <v>30.223867416381836</v>
      </c>
      <c r="H7" s="173">
        <v>0</v>
      </c>
      <c r="I7" s="173">
        <v>97.208953857421875</v>
      </c>
      <c r="O7" s="30" t="s">
        <v>2</v>
      </c>
      <c r="P7" s="37" t="s">
        <v>484</v>
      </c>
      <c r="Q7"/>
    </row>
    <row r="8" spans="1:17" x14ac:dyDescent="0.25">
      <c r="A8" s="32" t="s">
        <v>26</v>
      </c>
      <c r="B8" s="32" t="str">
        <f t="shared" si="0"/>
        <v>King's College Hospital NHS Foundation Trust</v>
      </c>
      <c r="C8" s="173">
        <v>4</v>
      </c>
      <c r="D8" s="173">
        <v>0</v>
      </c>
      <c r="E8" s="174">
        <f t="shared" si="1"/>
        <v>3.5904802874378534</v>
      </c>
      <c r="F8" s="173">
        <v>0</v>
      </c>
      <c r="G8" s="173">
        <v>21.562885284423828</v>
      </c>
      <c r="H8" s="173">
        <v>0</v>
      </c>
      <c r="I8" s="173">
        <v>47.133575439453125</v>
      </c>
      <c r="O8" s="30" t="s">
        <v>3</v>
      </c>
      <c r="P8" s="37" t="s">
        <v>4</v>
      </c>
      <c r="Q8"/>
    </row>
    <row r="9" spans="1:17" x14ac:dyDescent="0.25">
      <c r="A9" s="32" t="s">
        <v>11</v>
      </c>
      <c r="B9" s="32" t="str">
        <f t="shared" si="0"/>
        <v>Sherwood Forest Hospitals NHS Foundation Trust</v>
      </c>
      <c r="C9" s="39">
        <v>11</v>
      </c>
      <c r="D9" s="39">
        <v>7.2647724151611328</v>
      </c>
      <c r="E9" s="114">
        <f t="shared" si="1"/>
        <v>3.5904802874378534</v>
      </c>
      <c r="F9" s="39">
        <v>0</v>
      </c>
      <c r="G9" s="39">
        <v>14.804424285888672</v>
      </c>
      <c r="H9" s="39">
        <v>0</v>
      </c>
      <c r="I9" s="39">
        <v>26.380908966064453</v>
      </c>
      <c r="O9" s="30" t="s">
        <v>5</v>
      </c>
      <c r="P9" s="38">
        <f>AVERAGE($D$2:$D$129)</f>
        <v>3.5904802874378534</v>
      </c>
      <c r="Q9" s="88">
        <f>P9</f>
        <v>3.5904802874378534</v>
      </c>
    </row>
    <row r="10" spans="1:17" x14ac:dyDescent="0.25">
      <c r="A10" s="32" t="s">
        <v>25</v>
      </c>
      <c r="B10" s="32" t="str">
        <f t="shared" si="0"/>
        <v>Whittington Health NHS Trust</v>
      </c>
      <c r="C10" s="39">
        <v>15</v>
      </c>
      <c r="D10" s="39">
        <v>8.2650880813598633</v>
      </c>
      <c r="E10" s="114">
        <f t="shared" si="1"/>
        <v>3.5904802874378534</v>
      </c>
      <c r="F10" s="39">
        <v>0</v>
      </c>
      <c r="G10" s="39">
        <v>12.54998779296875</v>
      </c>
      <c r="H10" s="39">
        <v>0</v>
      </c>
      <c r="I10" s="39">
        <v>22.819719314575195</v>
      </c>
      <c r="O10"/>
      <c r="P10" s="89">
        <f>MIN(C2:C1001)</f>
        <v>0</v>
      </c>
      <c r="Q10" s="89">
        <f>MAX(C2:C1001)</f>
        <v>1966</v>
      </c>
    </row>
    <row r="11" spans="1:17" x14ac:dyDescent="0.25">
      <c r="A11" s="32" t="s">
        <v>9</v>
      </c>
      <c r="B11" s="32" t="str">
        <f t="shared" si="0"/>
        <v>Bolton NHS Foundation Trust</v>
      </c>
      <c r="C11" s="39">
        <v>18</v>
      </c>
      <c r="D11" s="39">
        <v>0</v>
      </c>
      <c r="E11" s="114">
        <f t="shared" si="1"/>
        <v>3.5904802874378534</v>
      </c>
      <c r="F11" s="39">
        <v>0</v>
      </c>
      <c r="G11" s="39">
        <v>11.131462097167969</v>
      </c>
      <c r="H11" s="39">
        <v>0</v>
      </c>
      <c r="I11" s="39">
        <v>21.013751983642578</v>
      </c>
    </row>
    <row r="12" spans="1:17" x14ac:dyDescent="0.25">
      <c r="A12" s="32" t="s">
        <v>33</v>
      </c>
      <c r="B12" s="32" t="str">
        <f t="shared" si="0"/>
        <v>Chelsea and Westminster Hospital NHS Foundation Trust</v>
      </c>
      <c r="C12" s="39">
        <v>26</v>
      </c>
      <c r="D12" s="39">
        <v>3.7205562591552734</v>
      </c>
      <c r="E12" s="114">
        <f t="shared" si="1"/>
        <v>3.5904802874378534</v>
      </c>
      <c r="F12" s="39">
        <v>0</v>
      </c>
      <c r="G12" s="39">
        <v>10.653142929077148</v>
      </c>
      <c r="H12" s="39">
        <v>0</v>
      </c>
      <c r="I12" s="39">
        <v>17.65843391418457</v>
      </c>
      <c r="O12" t="s">
        <v>191</v>
      </c>
    </row>
    <row r="13" spans="1:17" x14ac:dyDescent="0.25">
      <c r="A13" s="32" t="s">
        <v>30</v>
      </c>
      <c r="B13" s="32" t="str">
        <f t="shared" si="0"/>
        <v>Northern Devon Healthcare NHS Trust</v>
      </c>
      <c r="C13" s="39">
        <v>55</v>
      </c>
      <c r="D13" s="39">
        <v>5.6652622222900391</v>
      </c>
      <c r="E13" s="114">
        <f t="shared" si="1"/>
        <v>3.5904802874378534</v>
      </c>
      <c r="F13" s="39">
        <v>0</v>
      </c>
      <c r="G13" s="39">
        <v>8.4688968658447266</v>
      </c>
      <c r="H13" s="39">
        <v>0</v>
      </c>
      <c r="I13" s="39">
        <v>12.545948028564453</v>
      </c>
      <c r="O13" s="29" t="str">
        <f>'Bowel-funnel plot'!$C$8</f>
        <v>Airedale NHS Foundation Trust</v>
      </c>
    </row>
    <row r="14" spans="1:17" x14ac:dyDescent="0.25">
      <c r="A14" s="32" t="s">
        <v>39</v>
      </c>
      <c r="B14" s="32" t="str">
        <f t="shared" si="0"/>
        <v>Harrogate and District NHS Foundation Trust</v>
      </c>
      <c r="C14" s="39">
        <v>57</v>
      </c>
      <c r="D14" s="39">
        <v>2.3897268772125244</v>
      </c>
      <c r="E14" s="114">
        <f t="shared" si="1"/>
        <v>3.5904802874378534</v>
      </c>
      <c r="F14" s="39">
        <v>0</v>
      </c>
      <c r="G14" s="39">
        <v>8.3511810302734375</v>
      </c>
      <c r="H14" s="39">
        <v>0</v>
      </c>
      <c r="I14" s="39">
        <v>12.245329856872559</v>
      </c>
    </row>
    <row r="15" spans="1:17" x14ac:dyDescent="0.25">
      <c r="A15" s="32" t="s">
        <v>29</v>
      </c>
      <c r="B15" s="32" t="str">
        <f t="shared" si="0"/>
        <v>George Eliot Hospital NHS Trust</v>
      </c>
      <c r="C15" s="39">
        <v>59</v>
      </c>
      <c r="D15" s="39">
        <v>10.41502857208252</v>
      </c>
      <c r="E15" s="114">
        <f t="shared" si="1"/>
        <v>3.5904802874378534</v>
      </c>
      <c r="F15" s="39">
        <v>0</v>
      </c>
      <c r="G15" s="39">
        <v>8.2211542129516602</v>
      </c>
      <c r="H15" s="39">
        <v>0</v>
      </c>
      <c r="I15" s="39">
        <v>12.185874938964844</v>
      </c>
    </row>
    <row r="16" spans="1:17" x14ac:dyDescent="0.25">
      <c r="A16" s="32" t="s">
        <v>43</v>
      </c>
      <c r="B16" s="32" t="str">
        <f t="shared" si="0"/>
        <v>James Paget University Hospitals NHS Foundation Trust</v>
      </c>
      <c r="C16" s="39">
        <v>67</v>
      </c>
      <c r="D16" s="39">
        <v>1.5184187889099121</v>
      </c>
      <c r="E16" s="114">
        <f t="shared" si="1"/>
        <v>3.5904802874378534</v>
      </c>
      <c r="F16" s="39">
        <v>0</v>
      </c>
      <c r="G16" s="39">
        <v>7.9781360626220703</v>
      </c>
      <c r="H16" s="39">
        <v>0</v>
      </c>
      <c r="I16" s="39">
        <v>11.675065994262695</v>
      </c>
    </row>
    <row r="17" spans="1:9" x14ac:dyDescent="0.25">
      <c r="A17" s="32" t="s">
        <v>31</v>
      </c>
      <c r="B17" s="32" t="str">
        <f t="shared" si="0"/>
        <v>Isle of Wight NHS Trust</v>
      </c>
      <c r="C17" s="39">
        <v>69</v>
      </c>
      <c r="D17" s="39">
        <v>4.7367348670959473</v>
      </c>
      <c r="E17" s="114">
        <f t="shared" si="1"/>
        <v>3.5904802874378534</v>
      </c>
      <c r="F17" s="39">
        <v>0</v>
      </c>
      <c r="G17" s="39">
        <v>7.9417028427124023</v>
      </c>
      <c r="H17" s="39">
        <v>0</v>
      </c>
      <c r="I17" s="39">
        <v>11.469279289245605</v>
      </c>
    </row>
    <row r="18" spans="1:9" x14ac:dyDescent="0.25">
      <c r="A18" s="32" t="s">
        <v>44</v>
      </c>
      <c r="B18" s="32" t="str">
        <f t="shared" si="0"/>
        <v>The Queen Elizabeth Hospital, King's Lynn, NHS Foundation Trust</v>
      </c>
      <c r="C18" s="39">
        <v>71</v>
      </c>
      <c r="D18" s="39">
        <v>10.026832580566406</v>
      </c>
      <c r="E18" s="114">
        <f t="shared" si="1"/>
        <v>3.5904802874378534</v>
      </c>
      <c r="F18" s="39">
        <v>0</v>
      </c>
      <c r="G18" s="39">
        <v>7.8843331336975098</v>
      </c>
      <c r="H18" s="39">
        <v>0</v>
      </c>
      <c r="I18" s="39">
        <v>11.254072189331055</v>
      </c>
    </row>
    <row r="19" spans="1:9" x14ac:dyDescent="0.25">
      <c r="A19" s="32" t="s">
        <v>34</v>
      </c>
      <c r="B19" s="32" t="str">
        <f t="shared" si="0"/>
        <v>Airedale NHS Foundation Trust</v>
      </c>
      <c r="C19" s="39">
        <v>75</v>
      </c>
      <c r="D19" s="39">
        <v>0</v>
      </c>
      <c r="E19" s="114">
        <f t="shared" si="1"/>
        <v>3.5904802874378534</v>
      </c>
      <c r="F19" s="39">
        <v>0</v>
      </c>
      <c r="G19" s="39">
        <v>7.728424072265625</v>
      </c>
      <c r="H19" s="39">
        <v>0</v>
      </c>
      <c r="I19" s="39">
        <v>11.203571319580078</v>
      </c>
    </row>
    <row r="20" spans="1:9" x14ac:dyDescent="0.25">
      <c r="A20" s="32" t="s">
        <v>28</v>
      </c>
      <c r="B20" s="32" t="str">
        <f t="shared" si="0"/>
        <v>Yeovil District Hospital NHS Foundation Trust</v>
      </c>
      <c r="C20" s="39">
        <v>77</v>
      </c>
      <c r="D20" s="39">
        <v>3.4577879905700684</v>
      </c>
      <c r="E20" s="114">
        <f t="shared" si="1"/>
        <v>3.5904802874378534</v>
      </c>
      <c r="F20" s="39">
        <v>0</v>
      </c>
      <c r="G20" s="39">
        <v>7.6375560760498047</v>
      </c>
      <c r="H20" s="39">
        <v>0</v>
      </c>
      <c r="I20" s="39">
        <v>11.120235443115234</v>
      </c>
    </row>
    <row r="21" spans="1:9" x14ac:dyDescent="0.25">
      <c r="A21" s="32" t="s">
        <v>47</v>
      </c>
      <c r="B21" s="32" t="str">
        <f t="shared" si="0"/>
        <v>Frimley Health NHS Foundation Trust</v>
      </c>
      <c r="C21" s="39">
        <v>80</v>
      </c>
      <c r="D21" s="39">
        <v>8.185755729675293</v>
      </c>
      <c r="E21" s="114">
        <f t="shared" si="1"/>
        <v>3.5904802874378534</v>
      </c>
      <c r="F21" s="39">
        <v>0</v>
      </c>
      <c r="G21" s="39">
        <v>7.4925394058227539</v>
      </c>
      <c r="H21" s="39">
        <v>0</v>
      </c>
      <c r="I21" s="39">
        <v>10.939506530761719</v>
      </c>
    </row>
    <row r="22" spans="1:9" x14ac:dyDescent="0.25">
      <c r="A22" s="32" t="s">
        <v>27</v>
      </c>
      <c r="B22" s="32" t="str">
        <f t="shared" si="0"/>
        <v>Salisbury NHS Foundation Trust</v>
      </c>
      <c r="C22" s="39">
        <v>80</v>
      </c>
      <c r="D22" s="39">
        <v>1.3388630151748657</v>
      </c>
      <c r="E22" s="114">
        <f t="shared" si="1"/>
        <v>3.5904802874378534</v>
      </c>
      <c r="F22" s="39">
        <v>0</v>
      </c>
      <c r="G22" s="39">
        <v>7.4925394058227539</v>
      </c>
      <c r="H22" s="39">
        <v>0</v>
      </c>
      <c r="I22" s="39">
        <v>10.939506530761719</v>
      </c>
    </row>
    <row r="23" spans="1:9" x14ac:dyDescent="0.25">
      <c r="A23" s="32" t="s">
        <v>53</v>
      </c>
      <c r="B23" s="32" t="str">
        <f t="shared" si="0"/>
        <v>Bradford Teaching Hospitals NHS Foundation Trust</v>
      </c>
      <c r="C23" s="39">
        <v>87</v>
      </c>
      <c r="D23" s="39">
        <v>2.7390782833099365</v>
      </c>
      <c r="E23" s="114">
        <f t="shared" si="1"/>
        <v>3.5904802874378534</v>
      </c>
      <c r="F23" s="39">
        <v>0</v>
      </c>
      <c r="G23" s="39">
        <v>7.4647440910339355</v>
      </c>
      <c r="H23" s="39">
        <v>0</v>
      </c>
      <c r="I23" s="39">
        <v>10.514129638671875</v>
      </c>
    </row>
    <row r="24" spans="1:9" x14ac:dyDescent="0.25">
      <c r="A24" s="32" t="s">
        <v>54</v>
      </c>
      <c r="B24" s="32" t="str">
        <f t="shared" si="0"/>
        <v>Walsall Healthcare NHS Trust</v>
      </c>
      <c r="C24" s="39">
        <v>90</v>
      </c>
      <c r="D24" s="39">
        <v>5.5576071739196777</v>
      </c>
      <c r="E24" s="114">
        <f t="shared" si="1"/>
        <v>3.5904802874378534</v>
      </c>
      <c r="F24" s="39">
        <v>0</v>
      </c>
      <c r="G24" s="39">
        <v>7.3967189788818359</v>
      </c>
      <c r="H24" s="39">
        <v>0</v>
      </c>
      <c r="I24" s="39">
        <v>10.47341251373291</v>
      </c>
    </row>
    <row r="25" spans="1:9" x14ac:dyDescent="0.25">
      <c r="A25" s="32" t="s">
        <v>42</v>
      </c>
      <c r="B25" s="32" t="str">
        <f t="shared" si="0"/>
        <v>West Suffolk NHS Foundation Trust</v>
      </c>
      <c r="C25" s="39">
        <v>96</v>
      </c>
      <c r="D25" s="39">
        <v>3.0579612255096436</v>
      </c>
      <c r="E25" s="114">
        <f t="shared" si="1"/>
        <v>3.5904802874378534</v>
      </c>
      <c r="F25" s="39">
        <v>0</v>
      </c>
      <c r="G25" s="39">
        <v>7.2076678276062012</v>
      </c>
      <c r="H25" s="39">
        <v>0</v>
      </c>
      <c r="I25" s="39">
        <v>10.212634086608887</v>
      </c>
    </row>
    <row r="26" spans="1:9" x14ac:dyDescent="0.25">
      <c r="A26" s="32" t="s">
        <v>37</v>
      </c>
      <c r="B26" s="32" t="str">
        <f t="shared" si="0"/>
        <v>Kettering General Hospital NHS Foundation Trust</v>
      </c>
      <c r="C26" s="39">
        <v>101</v>
      </c>
      <c r="D26" s="39">
        <v>2.3018643856048584</v>
      </c>
      <c r="E26" s="114">
        <f t="shared" si="1"/>
        <v>3.5904802874378534</v>
      </c>
      <c r="F26" s="39">
        <v>0</v>
      </c>
      <c r="G26" s="39">
        <v>7.1433782577514648</v>
      </c>
      <c r="H26" s="39">
        <v>0</v>
      </c>
      <c r="I26" s="39">
        <v>9.9275445938110352</v>
      </c>
    </row>
    <row r="27" spans="1:9" x14ac:dyDescent="0.25">
      <c r="A27" s="32" t="s">
        <v>46</v>
      </c>
      <c r="B27" s="32" t="str">
        <f t="shared" si="0"/>
        <v>Dorset County Hospital NHS Foundation Trust</v>
      </c>
      <c r="C27" s="39">
        <v>102</v>
      </c>
      <c r="D27" s="39">
        <v>3.1514608860015869</v>
      </c>
      <c r="E27" s="114">
        <f t="shared" si="1"/>
        <v>3.5904802874378534</v>
      </c>
      <c r="F27" s="39">
        <v>8.6088981479406357E-3</v>
      </c>
      <c r="G27" s="39">
        <v>7.1409330368041992</v>
      </c>
      <c r="H27" s="39">
        <v>0</v>
      </c>
      <c r="I27" s="39">
        <v>9.9339809417724609</v>
      </c>
    </row>
    <row r="28" spans="1:9" x14ac:dyDescent="0.25">
      <c r="A28" s="32" t="s">
        <v>38</v>
      </c>
      <c r="B28" s="32" t="str">
        <f t="shared" si="0"/>
        <v>Gateshead Health NHS Foundation Trust</v>
      </c>
      <c r="C28" s="39">
        <v>103</v>
      </c>
      <c r="D28" s="39">
        <v>4.7691144943237305</v>
      </c>
      <c r="E28" s="114">
        <f t="shared" si="1"/>
        <v>3.5904802874378534</v>
      </c>
      <c r="F28" s="39">
        <v>1.8182232975959778E-2</v>
      </c>
      <c r="G28" s="39">
        <v>7.1350560188293457</v>
      </c>
      <c r="H28" s="39">
        <v>0</v>
      </c>
      <c r="I28" s="39">
        <v>9.9317398071289063</v>
      </c>
    </row>
    <row r="29" spans="1:9" x14ac:dyDescent="0.25">
      <c r="A29" s="32" t="s">
        <v>59</v>
      </c>
      <c r="B29" s="32" t="str">
        <f t="shared" si="0"/>
        <v>Calderdale and Huddersfield NHS Foundation Trust</v>
      </c>
      <c r="C29" s="39">
        <v>107</v>
      </c>
      <c r="D29" s="39">
        <v>1.5978860855102539</v>
      </c>
      <c r="E29" s="114">
        <f t="shared" si="1"/>
        <v>3.5904802874378534</v>
      </c>
      <c r="F29" s="39">
        <v>5.6429322808980942E-2</v>
      </c>
      <c r="G29" s="39">
        <v>7.0839114189147949</v>
      </c>
      <c r="H29" s="39">
        <v>0</v>
      </c>
      <c r="I29" s="39">
        <v>9.8560924530029297</v>
      </c>
    </row>
    <row r="30" spans="1:9" x14ac:dyDescent="0.25">
      <c r="A30" s="32" t="s">
        <v>64</v>
      </c>
      <c r="B30" s="32" t="str">
        <f t="shared" si="0"/>
        <v>Buckinghamshire Healthcare NHS Trust</v>
      </c>
      <c r="C30" s="39">
        <v>110</v>
      </c>
      <c r="D30" s="39">
        <v>4.9737963676452637</v>
      </c>
      <c r="E30" s="114">
        <f t="shared" si="1"/>
        <v>3.5904802874378534</v>
      </c>
      <c r="F30" s="39">
        <v>8.5295721888542175E-2</v>
      </c>
      <c r="G30" s="39">
        <v>7.023993968963623</v>
      </c>
      <c r="H30" s="39">
        <v>0</v>
      </c>
      <c r="I30" s="39">
        <v>9.7505283355712891</v>
      </c>
    </row>
    <row r="31" spans="1:9" x14ac:dyDescent="0.25">
      <c r="A31" s="32" t="s">
        <v>41</v>
      </c>
      <c r="B31" s="32" t="str">
        <f t="shared" si="0"/>
        <v>Milton Keynes University Hospital NHS Foundation Trust</v>
      </c>
      <c r="C31" s="39">
        <v>113</v>
      </c>
      <c r="D31" s="39">
        <v>0.69613510370254517</v>
      </c>
      <c r="E31" s="114">
        <f t="shared" si="1"/>
        <v>3.5904802874378534</v>
      </c>
      <c r="F31" s="39">
        <v>0.11455477029085159</v>
      </c>
      <c r="G31" s="39">
        <v>6.9516696929931641</v>
      </c>
      <c r="H31" s="39">
        <v>0</v>
      </c>
      <c r="I31" s="39">
        <v>9.6192131042480469</v>
      </c>
    </row>
    <row r="32" spans="1:9" x14ac:dyDescent="0.25">
      <c r="A32" s="32" t="s">
        <v>50</v>
      </c>
      <c r="B32" s="32" t="str">
        <f t="shared" si="0"/>
        <v>Torbay and South Devon NHS Foundation Trust</v>
      </c>
      <c r="C32" s="39">
        <v>118</v>
      </c>
      <c r="D32" s="39">
        <v>9.5368118286132813</v>
      </c>
      <c r="E32" s="114">
        <f t="shared" si="1"/>
        <v>3.5904802874378534</v>
      </c>
      <c r="F32" s="39">
        <v>0.1647559255361557</v>
      </c>
      <c r="G32" s="39">
        <v>6.8548498153686523</v>
      </c>
      <c r="H32" s="39">
        <v>0</v>
      </c>
      <c r="I32" s="39">
        <v>9.4603586196899414</v>
      </c>
    </row>
    <row r="33" spans="1:9" x14ac:dyDescent="0.25">
      <c r="A33" s="32" t="s">
        <v>6</v>
      </c>
      <c r="B33" s="32" t="str">
        <f t="shared" si="0"/>
        <v/>
      </c>
      <c r="C33" s="39">
        <v>121</v>
      </c>
      <c r="D33" s="39"/>
      <c r="E33" s="114">
        <f t="shared" si="1"/>
        <v>3.5904802874378534</v>
      </c>
      <c r="F33" s="39">
        <v>0.19607354700565338</v>
      </c>
      <c r="G33" s="39">
        <v>6.8548598289489746</v>
      </c>
      <c r="H33" s="39">
        <v>0</v>
      </c>
      <c r="I33" s="39">
        <v>9.4324798583984375</v>
      </c>
    </row>
    <row r="34" spans="1:9" x14ac:dyDescent="0.25">
      <c r="A34" s="32" t="s">
        <v>128</v>
      </c>
      <c r="B34" s="32" t="str">
        <f t="shared" ref="B34:B65" si="2">IFERROR(VLOOKUP(A34,trust_lookup,2,0),"")</f>
        <v>North Cumbria Integrated Care NHS Foundation Trust</v>
      </c>
      <c r="C34" s="39">
        <v>124</v>
      </c>
      <c r="D34" s="39">
        <v>5.1271591186523438</v>
      </c>
      <c r="E34" s="114">
        <f t="shared" ref="E34:E65" si="3">$P$9</f>
        <v>3.5904802874378534</v>
      </c>
      <c r="F34" s="39">
        <v>0.22854241728782654</v>
      </c>
      <c r="G34" s="39">
        <v>6.8327851295471191</v>
      </c>
      <c r="H34" s="39">
        <v>0</v>
      </c>
      <c r="I34" s="39">
        <v>9.3655605316162109</v>
      </c>
    </row>
    <row r="35" spans="1:9" x14ac:dyDescent="0.25">
      <c r="A35" s="32" t="s">
        <v>86</v>
      </c>
      <c r="B35" s="32" t="str">
        <f t="shared" si="2"/>
        <v>Blackpool Teaching Hospitals NHS Foundation Trust</v>
      </c>
      <c r="C35" s="39">
        <v>127</v>
      </c>
      <c r="D35" s="39">
        <v>4.7427144050598145</v>
      </c>
      <c r="E35" s="114">
        <f t="shared" si="3"/>
        <v>3.5904802874378534</v>
      </c>
      <c r="F35" s="39">
        <v>0.26237481832504272</v>
      </c>
      <c r="G35" s="39">
        <v>6.7942714691162109</v>
      </c>
      <c r="H35" s="39">
        <v>0</v>
      </c>
      <c r="I35" s="39">
        <v>9.2718887329101563</v>
      </c>
    </row>
    <row r="36" spans="1:9" x14ac:dyDescent="0.25">
      <c r="A36" s="32" t="s">
        <v>63</v>
      </c>
      <c r="B36" s="32" t="str">
        <f t="shared" si="2"/>
        <v>St George's University Hospitals NHS Foundation Trust</v>
      </c>
      <c r="C36" s="39">
        <v>127</v>
      </c>
      <c r="D36" s="39">
        <v>2.8277685642242432</v>
      </c>
      <c r="E36" s="114">
        <f t="shared" si="3"/>
        <v>3.5904802874378534</v>
      </c>
      <c r="F36" s="39">
        <v>0.26237481832504272</v>
      </c>
      <c r="G36" s="39">
        <v>6.7942714691162109</v>
      </c>
      <c r="H36" s="39">
        <v>0</v>
      </c>
      <c r="I36" s="39">
        <v>9.2718887329101563</v>
      </c>
    </row>
    <row r="37" spans="1:9" x14ac:dyDescent="0.25">
      <c r="A37" s="32" t="s">
        <v>17</v>
      </c>
      <c r="B37" s="32" t="str">
        <f t="shared" si="2"/>
        <v>South Tyneside and Sunderland NHS Foundation Trust</v>
      </c>
      <c r="C37" s="39">
        <v>128</v>
      </c>
      <c r="D37" s="39">
        <v>4.7888145446777344</v>
      </c>
      <c r="E37" s="114">
        <f t="shared" si="3"/>
        <v>3.5904802874378534</v>
      </c>
      <c r="F37" s="39">
        <v>0.27399292588233948</v>
      </c>
      <c r="G37" s="39">
        <v>6.7785553932189941</v>
      </c>
      <c r="H37" s="39">
        <v>0</v>
      </c>
      <c r="I37" s="39">
        <v>9.2363071441650391</v>
      </c>
    </row>
    <row r="38" spans="1:9" x14ac:dyDescent="0.25">
      <c r="A38" s="32" t="s">
        <v>35</v>
      </c>
      <c r="B38" s="32" t="str">
        <f t="shared" si="2"/>
        <v>The Dudley Group NHS Foundation Trust</v>
      </c>
      <c r="C38" s="39">
        <v>128</v>
      </c>
      <c r="D38" s="39">
        <v>1.5440104007720947</v>
      </c>
      <c r="E38" s="114">
        <f t="shared" si="3"/>
        <v>3.5904802874378534</v>
      </c>
      <c r="F38" s="39">
        <v>0.27399292588233948</v>
      </c>
      <c r="G38" s="39">
        <v>6.7785553932189941</v>
      </c>
      <c r="H38" s="39">
        <v>0</v>
      </c>
      <c r="I38" s="39">
        <v>9.2363071441650391</v>
      </c>
    </row>
    <row r="39" spans="1:9" x14ac:dyDescent="0.25">
      <c r="A39" s="32" t="s">
        <v>40</v>
      </c>
      <c r="B39" s="32" t="str">
        <f t="shared" si="2"/>
        <v>South Warwickshire NHS Foundation Trust</v>
      </c>
      <c r="C39" s="39">
        <v>130</v>
      </c>
      <c r="D39" s="39">
        <v>1.8705554008483887</v>
      </c>
      <c r="E39" s="114">
        <f t="shared" si="3"/>
        <v>3.5904802874378534</v>
      </c>
      <c r="F39" s="39">
        <v>0.29778978228569031</v>
      </c>
      <c r="G39" s="39">
        <v>6.743619441986084</v>
      </c>
      <c r="H39" s="39">
        <v>0</v>
      </c>
      <c r="I39" s="39">
        <v>9.1601896286010742</v>
      </c>
    </row>
    <row r="40" spans="1:9" x14ac:dyDescent="0.25">
      <c r="A40" s="32" t="s">
        <v>52</v>
      </c>
      <c r="B40" s="32" t="str">
        <f t="shared" si="2"/>
        <v>Hampshire Hospitals NHS Foundation Trust</v>
      </c>
      <c r="C40" s="39">
        <v>134</v>
      </c>
      <c r="D40" s="39">
        <v>5.733670711517334</v>
      </c>
      <c r="E40" s="114">
        <f t="shared" si="3"/>
        <v>3.5904802874378534</v>
      </c>
      <c r="F40" s="39">
        <v>0.34786695241928101</v>
      </c>
      <c r="G40" s="39">
        <v>6.66278076171875</v>
      </c>
      <c r="H40" s="39">
        <v>0</v>
      </c>
      <c r="I40" s="39">
        <v>9.0656251907348633</v>
      </c>
    </row>
    <row r="41" spans="1:9" x14ac:dyDescent="0.25">
      <c r="A41" s="32" t="s">
        <v>247</v>
      </c>
      <c r="B41" s="32" t="str">
        <f t="shared" si="2"/>
        <v>Somerset NHS Foundation Trust</v>
      </c>
      <c r="C41" s="39">
        <v>137</v>
      </c>
      <c r="D41" s="39">
        <v>2.0188696384429932</v>
      </c>
      <c r="E41" s="114">
        <f t="shared" si="3"/>
        <v>3.5904802874378534</v>
      </c>
      <c r="F41" s="39">
        <v>0.38788026571273804</v>
      </c>
      <c r="G41" s="39">
        <v>6.6239714622497559</v>
      </c>
      <c r="H41" s="39">
        <v>0</v>
      </c>
      <c r="I41" s="39">
        <v>9.0449018478393555</v>
      </c>
    </row>
    <row r="42" spans="1:9" x14ac:dyDescent="0.25">
      <c r="A42" s="32" t="s">
        <v>51</v>
      </c>
      <c r="B42" s="32" t="str">
        <f t="shared" si="2"/>
        <v>Northampton General Hospital NHS Trust</v>
      </c>
      <c r="C42" s="39">
        <v>141</v>
      </c>
      <c r="D42" s="39">
        <v>2.3030393123626709</v>
      </c>
      <c r="E42" s="114">
        <f t="shared" si="3"/>
        <v>3.5904802874378534</v>
      </c>
      <c r="F42" s="39">
        <v>0.44499427080154419</v>
      </c>
      <c r="G42" s="39">
        <v>6.6209621429443359</v>
      </c>
      <c r="H42" s="39">
        <v>0</v>
      </c>
      <c r="I42" s="39">
        <v>8.9696874618530273</v>
      </c>
    </row>
    <row r="43" spans="1:9" x14ac:dyDescent="0.25">
      <c r="A43" s="32" t="s">
        <v>76</v>
      </c>
      <c r="B43" s="32" t="str">
        <f t="shared" si="2"/>
        <v>East Sussex Healthcare NHS Trust</v>
      </c>
      <c r="C43" s="39">
        <v>143</v>
      </c>
      <c r="D43" s="39">
        <v>2.5700962543487549</v>
      </c>
      <c r="E43" s="114">
        <f t="shared" si="3"/>
        <v>3.5904802874378534</v>
      </c>
      <c r="F43" s="39">
        <v>0.47534704208374023</v>
      </c>
      <c r="G43" s="39">
        <v>6.6083474159240723</v>
      </c>
      <c r="H43" s="39">
        <v>0</v>
      </c>
      <c r="I43" s="39">
        <v>8.9176521301269531</v>
      </c>
    </row>
    <row r="44" spans="1:9" x14ac:dyDescent="0.25">
      <c r="A44" s="32" t="s">
        <v>65</v>
      </c>
      <c r="B44" s="32" t="str">
        <f t="shared" si="2"/>
        <v>University Hospitals of Morecambe Bay NHS Foundation Trust</v>
      </c>
      <c r="C44" s="39">
        <v>147</v>
      </c>
      <c r="D44" s="39">
        <v>3.5590982437133789</v>
      </c>
      <c r="E44" s="114">
        <f t="shared" si="3"/>
        <v>3.5904802874378534</v>
      </c>
      <c r="F44" s="39">
        <v>0.54008162021636963</v>
      </c>
      <c r="G44" s="39">
        <v>6.5665645599365234</v>
      </c>
      <c r="H44" s="39">
        <v>0</v>
      </c>
      <c r="I44" s="39">
        <v>8.794184684753418</v>
      </c>
    </row>
    <row r="45" spans="1:9" x14ac:dyDescent="0.25">
      <c r="A45" s="32" t="s">
        <v>72</v>
      </c>
      <c r="B45" s="32" t="str">
        <f t="shared" si="2"/>
        <v>Royal Devon and Exeter NHS Foundation Trust</v>
      </c>
      <c r="C45" s="39">
        <v>152</v>
      </c>
      <c r="D45" s="39">
        <v>2.4915587902069092</v>
      </c>
      <c r="E45" s="114">
        <f t="shared" si="3"/>
        <v>3.5904802874378534</v>
      </c>
      <c r="F45" s="39">
        <v>0.629538893699646</v>
      </c>
      <c r="G45" s="39">
        <v>6.4919486045837402</v>
      </c>
      <c r="H45" s="39">
        <v>0</v>
      </c>
      <c r="I45" s="39">
        <v>8.7266387939453125</v>
      </c>
    </row>
    <row r="46" spans="1:9" x14ac:dyDescent="0.25">
      <c r="A46" s="32" t="s">
        <v>56</v>
      </c>
      <c r="B46" s="32" t="str">
        <f t="shared" si="2"/>
        <v>Northern Lincolnshire and Goole NHS Foundation Trust</v>
      </c>
      <c r="C46" s="39">
        <v>153</v>
      </c>
      <c r="D46" s="39">
        <v>6.4726653099060059</v>
      </c>
      <c r="E46" s="114">
        <f t="shared" si="3"/>
        <v>3.5904802874378534</v>
      </c>
      <c r="F46" s="39">
        <v>0.64869743585586548</v>
      </c>
      <c r="G46" s="39">
        <v>6.4748654365539551</v>
      </c>
      <c r="H46" s="39">
        <v>0</v>
      </c>
      <c r="I46" s="39">
        <v>8.7194252014160156</v>
      </c>
    </row>
    <row r="47" spans="1:9" x14ac:dyDescent="0.25">
      <c r="A47" s="32" t="s">
        <v>67</v>
      </c>
      <c r="B47" s="32" t="str">
        <f t="shared" si="2"/>
        <v>North Tees and Hartlepool NHS Foundation Trust</v>
      </c>
      <c r="C47" s="39">
        <v>158</v>
      </c>
      <c r="D47" s="39">
        <v>6.0650753974914551</v>
      </c>
      <c r="E47" s="114">
        <f t="shared" si="3"/>
        <v>3.5904802874378534</v>
      </c>
      <c r="F47" s="39">
        <v>0.67359983921051025</v>
      </c>
      <c r="G47" s="39">
        <v>6.4349403381347656</v>
      </c>
      <c r="H47" s="39">
        <v>0</v>
      </c>
      <c r="I47" s="39">
        <v>8.6436777114868164</v>
      </c>
    </row>
    <row r="48" spans="1:9" x14ac:dyDescent="0.25">
      <c r="A48" s="32" t="s">
        <v>55</v>
      </c>
      <c r="B48" s="32" t="str">
        <f t="shared" si="2"/>
        <v>Royal Berkshire NHS Foundation Trust</v>
      </c>
      <c r="C48" s="39">
        <v>159</v>
      </c>
      <c r="D48" s="39">
        <v>3.8976359367370605</v>
      </c>
      <c r="E48" s="114">
        <f t="shared" si="3"/>
        <v>3.5904802874378534</v>
      </c>
      <c r="F48" s="39">
        <v>0.67824947834014893</v>
      </c>
      <c r="G48" s="39">
        <v>6.4343423843383789</v>
      </c>
      <c r="H48" s="39">
        <v>0</v>
      </c>
      <c r="I48" s="39">
        <v>8.6223115921020508</v>
      </c>
    </row>
    <row r="49" spans="1:9" x14ac:dyDescent="0.25">
      <c r="A49" s="32" t="s">
        <v>84</v>
      </c>
      <c r="B49" s="32" t="str">
        <f t="shared" si="2"/>
        <v>County Durham and Darlington NHS Foundation Trust</v>
      </c>
      <c r="C49" s="39">
        <v>165</v>
      </c>
      <c r="D49" s="39">
        <v>3.9251308441162109</v>
      </c>
      <c r="E49" s="114">
        <f t="shared" si="3"/>
        <v>3.5904802874378534</v>
      </c>
      <c r="F49" s="39">
        <v>0.70859169960021973</v>
      </c>
      <c r="G49" s="39">
        <v>6.4017057418823242</v>
      </c>
      <c r="H49" s="39">
        <v>0</v>
      </c>
      <c r="I49" s="39">
        <v>8.4658451080322266</v>
      </c>
    </row>
    <row r="50" spans="1:9" x14ac:dyDescent="0.25">
      <c r="A50" s="32" t="s">
        <v>61</v>
      </c>
      <c r="B50" s="32" t="str">
        <f t="shared" si="2"/>
        <v>University Hospitals Coventry and Warwickshire NHS Trust</v>
      </c>
      <c r="C50" s="39">
        <v>168</v>
      </c>
      <c r="D50" s="39">
        <v>1.9818729162216187</v>
      </c>
      <c r="E50" s="114">
        <f t="shared" si="3"/>
        <v>3.5904802874378534</v>
      </c>
      <c r="F50" s="39">
        <v>0.7255212664604187</v>
      </c>
      <c r="G50" s="39">
        <v>6.371056079864502</v>
      </c>
      <c r="H50" s="39">
        <v>0</v>
      </c>
      <c r="I50" s="39">
        <v>8.4429683685302734</v>
      </c>
    </row>
    <row r="51" spans="1:9" x14ac:dyDescent="0.25">
      <c r="A51" s="32" t="s">
        <v>32</v>
      </c>
      <c r="B51" s="32" t="str">
        <f t="shared" si="2"/>
        <v>Bedfordshire Hospitals NHS Foundation Trust</v>
      </c>
      <c r="C51" s="39">
        <v>170</v>
      </c>
      <c r="D51" s="39">
        <v>3.2916491031646729</v>
      </c>
      <c r="E51" s="114">
        <f t="shared" si="3"/>
        <v>3.5904802874378534</v>
      </c>
      <c r="F51" s="39">
        <v>0.73753875494003296</v>
      </c>
      <c r="G51" s="39">
        <v>6.3467340469360352</v>
      </c>
      <c r="H51" s="39">
        <v>0</v>
      </c>
      <c r="I51" s="39">
        <v>8.4334011077880859</v>
      </c>
    </row>
    <row r="52" spans="1:9" x14ac:dyDescent="0.25">
      <c r="A52" s="32" t="s">
        <v>93</v>
      </c>
      <c r="B52" s="32" t="str">
        <f t="shared" si="2"/>
        <v>The Newcastle Upon Tyne Hospitals NHS Foundation Trust</v>
      </c>
      <c r="C52" s="39">
        <v>172</v>
      </c>
      <c r="D52" s="39">
        <v>1.2755467891693115</v>
      </c>
      <c r="E52" s="114">
        <f t="shared" si="3"/>
        <v>3.5904802874378534</v>
      </c>
      <c r="F52" s="39">
        <v>0.75018399953842163</v>
      </c>
      <c r="G52" s="39">
        <v>6.3198661804199219</v>
      </c>
      <c r="H52" s="39">
        <v>0</v>
      </c>
      <c r="I52" s="39">
        <v>8.4139127731323242</v>
      </c>
    </row>
    <row r="53" spans="1:9" x14ac:dyDescent="0.25">
      <c r="A53" s="32" t="s">
        <v>79</v>
      </c>
      <c r="B53" s="32" t="str">
        <f t="shared" si="2"/>
        <v>Northumbria Healthcare NHS Foundation Trust</v>
      </c>
      <c r="C53" s="39">
        <v>175</v>
      </c>
      <c r="D53" s="39">
        <v>3.7815423011779785</v>
      </c>
      <c r="E53" s="114">
        <f t="shared" si="3"/>
        <v>3.5904802874378534</v>
      </c>
      <c r="F53" s="39">
        <v>0.77041357755661011</v>
      </c>
      <c r="G53" s="39">
        <v>6.2756829261779785</v>
      </c>
      <c r="H53" s="39">
        <v>0</v>
      </c>
      <c r="I53" s="39">
        <v>8.3697910308837891</v>
      </c>
    </row>
    <row r="54" spans="1:9" x14ac:dyDescent="0.25">
      <c r="A54" s="32" t="s">
        <v>57</v>
      </c>
      <c r="B54" s="32" t="str">
        <f t="shared" si="2"/>
        <v>East Lancashire Hospitals NHS Trust</v>
      </c>
      <c r="C54" s="39">
        <v>178</v>
      </c>
      <c r="D54" s="39">
        <v>3.9061610698699951</v>
      </c>
      <c r="E54" s="114">
        <f t="shared" si="3"/>
        <v>3.5904802874378534</v>
      </c>
      <c r="F54" s="39">
        <v>0.79227882623672485</v>
      </c>
      <c r="G54" s="39">
        <v>6.2727594375610352</v>
      </c>
      <c r="H54" s="39">
        <v>0</v>
      </c>
      <c r="I54" s="39">
        <v>8.3118782043457031</v>
      </c>
    </row>
    <row r="55" spans="1:9" x14ac:dyDescent="0.25">
      <c r="A55" s="32" t="s">
        <v>60</v>
      </c>
      <c r="B55" s="32" t="str">
        <f t="shared" si="2"/>
        <v>Royal United Hospitals Bath NHS Foundation Trust</v>
      </c>
      <c r="C55" s="39">
        <v>178</v>
      </c>
      <c r="D55" s="39">
        <v>7.8706159591674805</v>
      </c>
      <c r="E55" s="114">
        <f t="shared" si="3"/>
        <v>3.5904802874378534</v>
      </c>
      <c r="F55" s="39">
        <v>0.79227882623672485</v>
      </c>
      <c r="G55" s="39">
        <v>6.2727594375610352</v>
      </c>
      <c r="H55" s="39">
        <v>0</v>
      </c>
      <c r="I55" s="39">
        <v>8.3118782043457031</v>
      </c>
    </row>
    <row r="56" spans="1:9" x14ac:dyDescent="0.25">
      <c r="A56" s="32" t="s">
        <v>68</v>
      </c>
      <c r="B56" s="32" t="str">
        <f t="shared" si="2"/>
        <v>York and Scarborough Teaching Hospitals NHS Foundation Trust</v>
      </c>
      <c r="C56" s="39">
        <v>178</v>
      </c>
      <c r="D56" s="39">
        <v>0</v>
      </c>
      <c r="E56" s="114">
        <f t="shared" si="3"/>
        <v>3.5904802874378534</v>
      </c>
      <c r="F56" s="39">
        <v>0.79227882623672485</v>
      </c>
      <c r="G56" s="39">
        <v>6.2727594375610352</v>
      </c>
      <c r="H56" s="39">
        <v>0</v>
      </c>
      <c r="I56" s="39">
        <v>8.3118782043457031</v>
      </c>
    </row>
    <row r="57" spans="1:9" x14ac:dyDescent="0.25">
      <c r="A57" s="32" t="s">
        <v>48</v>
      </c>
      <c r="B57" s="32" t="str">
        <f t="shared" si="2"/>
        <v>Lewisham and Greenwich NHS Trust</v>
      </c>
      <c r="C57" s="39">
        <v>183</v>
      </c>
      <c r="D57" s="39">
        <v>4.3247933387756348</v>
      </c>
      <c r="E57" s="114">
        <f t="shared" si="3"/>
        <v>3.5904802874378534</v>
      </c>
      <c r="F57" s="39">
        <v>0.83275532722473145</v>
      </c>
      <c r="G57" s="39">
        <v>6.2580852508544922</v>
      </c>
      <c r="H57" s="39">
        <v>0</v>
      </c>
      <c r="I57" s="39">
        <v>8.1940994262695313</v>
      </c>
    </row>
    <row r="58" spans="1:9" x14ac:dyDescent="0.25">
      <c r="A58" s="32" t="s">
        <v>75</v>
      </c>
      <c r="B58" s="32" t="str">
        <f t="shared" si="2"/>
        <v>University Hospital Southampton NHS Foundation Trust</v>
      </c>
      <c r="C58" s="39">
        <v>183</v>
      </c>
      <c r="D58" s="39">
        <v>2.1894514560699463</v>
      </c>
      <c r="E58" s="114">
        <f t="shared" si="3"/>
        <v>3.5904802874378534</v>
      </c>
      <c r="F58" s="39">
        <v>0.83275532722473145</v>
      </c>
      <c r="G58" s="39">
        <v>6.2580852508544922</v>
      </c>
      <c r="H58" s="39">
        <v>0</v>
      </c>
      <c r="I58" s="39">
        <v>8.1940994262695313</v>
      </c>
    </row>
    <row r="59" spans="1:9" x14ac:dyDescent="0.25">
      <c r="A59" s="32" t="s">
        <v>99</v>
      </c>
      <c r="B59" s="32" t="str">
        <f t="shared" si="2"/>
        <v>Lancashire Teaching Hospitals NHS Foundation Trust</v>
      </c>
      <c r="C59" s="39">
        <v>186</v>
      </c>
      <c r="D59" s="39">
        <v>3.1649978160858154</v>
      </c>
      <c r="E59" s="114">
        <f t="shared" si="3"/>
        <v>3.5904802874378534</v>
      </c>
      <c r="F59" s="39">
        <v>0.85972088575363159</v>
      </c>
      <c r="G59" s="39">
        <v>6.2373509407043457</v>
      </c>
      <c r="H59" s="39">
        <v>0</v>
      </c>
      <c r="I59" s="39">
        <v>8.1912078857421875</v>
      </c>
    </row>
    <row r="60" spans="1:9" x14ac:dyDescent="0.25">
      <c r="A60" s="32" t="s">
        <v>49</v>
      </c>
      <c r="B60" s="32" t="str">
        <f t="shared" si="2"/>
        <v>Great Western Hospitals NHS Foundation Trust</v>
      </c>
      <c r="C60" s="39">
        <v>189</v>
      </c>
      <c r="D60" s="39">
        <v>3.7747819423675537</v>
      </c>
      <c r="E60" s="114">
        <f t="shared" si="3"/>
        <v>3.5904802874378534</v>
      </c>
      <c r="F60" s="39">
        <v>0.88890725374221802</v>
      </c>
      <c r="G60" s="39">
        <v>6.2098331451416016</v>
      </c>
      <c r="H60" s="39">
        <v>0</v>
      </c>
      <c r="I60" s="39">
        <v>8.1713542938232422</v>
      </c>
    </row>
    <row r="61" spans="1:9" x14ac:dyDescent="0.25">
      <c r="A61" s="32" t="s">
        <v>69</v>
      </c>
      <c r="B61" s="32" t="str">
        <f t="shared" si="2"/>
        <v>University Hospitals Plymouth NHS Trust</v>
      </c>
      <c r="C61" s="39">
        <v>189</v>
      </c>
      <c r="D61" s="39">
        <v>4.0315613746643066</v>
      </c>
      <c r="E61" s="114">
        <f t="shared" si="3"/>
        <v>3.5904802874378534</v>
      </c>
      <c r="F61" s="39">
        <v>0.88890725374221802</v>
      </c>
      <c r="G61" s="39">
        <v>6.2098331451416016</v>
      </c>
      <c r="H61" s="39">
        <v>0</v>
      </c>
      <c r="I61" s="39">
        <v>8.1713542938232422</v>
      </c>
    </row>
    <row r="62" spans="1:9" x14ac:dyDescent="0.25">
      <c r="A62" s="32" t="s">
        <v>97</v>
      </c>
      <c r="B62" s="32" t="str">
        <f t="shared" si="2"/>
        <v>Royal Cornwall Hospitals NHS Trust</v>
      </c>
      <c r="C62" s="39">
        <v>196</v>
      </c>
      <c r="D62" s="39">
        <v>6.7299151420593262</v>
      </c>
      <c r="E62" s="114">
        <f t="shared" si="3"/>
        <v>3.5904802874378534</v>
      </c>
      <c r="F62" s="39">
        <v>0.96672725677490234</v>
      </c>
      <c r="G62" s="39">
        <v>6.1303830146789551</v>
      </c>
      <c r="H62" s="39">
        <v>1.932172104716301E-2</v>
      </c>
      <c r="I62" s="39">
        <v>8.0688695907592773</v>
      </c>
    </row>
    <row r="63" spans="1:9" x14ac:dyDescent="0.25">
      <c r="A63" s="32" t="s">
        <v>88</v>
      </c>
      <c r="B63" s="32" t="str">
        <f t="shared" si="2"/>
        <v>Barking, Havering and Redbridge University Hospitals NHS Trust</v>
      </c>
      <c r="C63" s="39">
        <v>197</v>
      </c>
      <c r="D63" s="39">
        <v>6.4494824409484863</v>
      </c>
      <c r="E63" s="114">
        <f t="shared" si="3"/>
        <v>3.5904802874378534</v>
      </c>
      <c r="F63" s="39">
        <v>0.97906935214996338</v>
      </c>
      <c r="G63" s="39">
        <v>6.132514476776123</v>
      </c>
      <c r="H63" s="39">
        <v>2.2413510829210281E-2</v>
      </c>
      <c r="I63" s="39">
        <v>8.0496625900268555</v>
      </c>
    </row>
    <row r="64" spans="1:9" x14ac:dyDescent="0.25">
      <c r="A64" s="32" t="s">
        <v>45</v>
      </c>
      <c r="B64" s="32" t="str">
        <f t="shared" si="2"/>
        <v>University Hospitals Sussex NHS Foundation Trust</v>
      </c>
      <c r="C64" s="39">
        <v>202</v>
      </c>
      <c r="D64" s="39">
        <v>2.3899407386779785</v>
      </c>
      <c r="E64" s="114">
        <f t="shared" si="3"/>
        <v>3.5904802874378534</v>
      </c>
      <c r="F64" s="39">
        <v>1.0126370191574097</v>
      </c>
      <c r="G64" s="39">
        <v>6.1265149116516113</v>
      </c>
      <c r="H64" s="39">
        <v>3.8782909512519836E-2</v>
      </c>
      <c r="I64" s="39">
        <v>7.9739594459533691</v>
      </c>
    </row>
    <row r="65" spans="1:9" x14ac:dyDescent="0.25">
      <c r="A65" s="32" t="s">
        <v>286</v>
      </c>
      <c r="B65" s="32" t="str">
        <f t="shared" si="2"/>
        <v>University Hospitals Dorset NHS Foundation Trust</v>
      </c>
      <c r="C65" s="39">
        <v>205</v>
      </c>
      <c r="D65" s="39">
        <v>3.7493798732757568</v>
      </c>
      <c r="E65" s="114">
        <f t="shared" si="3"/>
        <v>3.5904802874378534</v>
      </c>
      <c r="F65" s="39">
        <v>1.021308422088623</v>
      </c>
      <c r="G65" s="39">
        <v>6.1120090484619141</v>
      </c>
      <c r="H65" s="39">
        <v>4.9419134855270386E-2</v>
      </c>
      <c r="I65" s="39">
        <v>7.9659566879272461</v>
      </c>
    </row>
    <row r="66" spans="1:9" x14ac:dyDescent="0.25">
      <c r="A66" s="32" t="s">
        <v>62</v>
      </c>
      <c r="B66" s="32" t="str">
        <f t="shared" ref="B66:B97" si="4">IFERROR(VLOOKUP(A66,trust_lookup,2,0),"")</f>
        <v>Cambridge University Hospitals NHS Foundation Trust</v>
      </c>
      <c r="C66" s="39">
        <v>207</v>
      </c>
      <c r="D66" s="39">
        <v>2.6964173316955566</v>
      </c>
      <c r="E66" s="114">
        <f t="shared" ref="E66:E97" si="5">$P$9</f>
        <v>3.5904802874378534</v>
      </c>
      <c r="F66" s="39">
        <v>1.027654767036438</v>
      </c>
      <c r="G66" s="39">
        <v>6.0987348556518555</v>
      </c>
      <c r="H66" s="39">
        <v>5.6892227381467819E-2</v>
      </c>
      <c r="I66" s="39">
        <v>7.9516024589538574</v>
      </c>
    </row>
    <row r="67" spans="1:9" x14ac:dyDescent="0.25">
      <c r="A67" s="32" t="s">
        <v>80</v>
      </c>
      <c r="B67" s="32" t="str">
        <f t="shared" si="4"/>
        <v>Mid Yorkshire Hospitals NHS Trust</v>
      </c>
      <c r="C67" s="39">
        <v>208</v>
      </c>
      <c r="D67" s="39">
        <v>3.9356627464294434</v>
      </c>
      <c r="E67" s="114">
        <f t="shared" si="5"/>
        <v>3.5904802874378534</v>
      </c>
      <c r="F67" s="39">
        <v>1.0310064554214478</v>
      </c>
      <c r="G67" s="39">
        <v>6.091158390045166</v>
      </c>
      <c r="H67" s="39">
        <v>6.0751743614673615E-2</v>
      </c>
      <c r="I67" s="39">
        <v>7.9421429634094238</v>
      </c>
    </row>
    <row r="68" spans="1:9" x14ac:dyDescent="0.25">
      <c r="A68" s="32" t="s">
        <v>23</v>
      </c>
      <c r="B68" s="32" t="str">
        <f t="shared" si="4"/>
        <v>The Royal Wolverhampton NHS Trust</v>
      </c>
      <c r="C68" s="39">
        <v>211</v>
      </c>
      <c r="D68" s="39">
        <v>2.8002650737762451</v>
      </c>
      <c r="E68" s="114">
        <f t="shared" si="5"/>
        <v>3.5904802874378534</v>
      </c>
      <c r="F68" s="39">
        <v>1.0418126583099365</v>
      </c>
      <c r="G68" s="39">
        <v>6.0651640892028809</v>
      </c>
      <c r="H68" s="39">
        <v>7.2857417166233063E-2</v>
      </c>
      <c r="I68" s="39">
        <v>7.9060459136962891</v>
      </c>
    </row>
    <row r="69" spans="1:9" x14ac:dyDescent="0.25">
      <c r="A69" s="32" t="s">
        <v>85</v>
      </c>
      <c r="B69" s="32" t="str">
        <f t="shared" si="4"/>
        <v>South Tees Hospitals NHS Foundation Trust</v>
      </c>
      <c r="C69" s="39">
        <v>216</v>
      </c>
      <c r="D69" s="39">
        <v>4.2564153671264648</v>
      </c>
      <c r="E69" s="114">
        <f t="shared" si="5"/>
        <v>3.5904802874378534</v>
      </c>
      <c r="F69" s="39">
        <v>1.0625215768814087</v>
      </c>
      <c r="G69" s="39">
        <v>6.0130429267883301</v>
      </c>
      <c r="H69" s="39">
        <v>9.4980716705322266E-2</v>
      </c>
      <c r="I69" s="39">
        <v>7.8258752822875977</v>
      </c>
    </row>
    <row r="70" spans="1:9" x14ac:dyDescent="0.25">
      <c r="A70" s="32" t="s">
        <v>96</v>
      </c>
      <c r="B70" s="32" t="str">
        <f t="shared" si="4"/>
        <v>Imperial College Healthcare NHS Trust</v>
      </c>
      <c r="C70" s="39">
        <v>221</v>
      </c>
      <c r="D70" s="39">
        <v>4.0325026512145996</v>
      </c>
      <c r="E70" s="114">
        <f t="shared" si="5"/>
        <v>3.5904802874378534</v>
      </c>
      <c r="F70" s="39">
        <v>1.0869836807250977</v>
      </c>
      <c r="G70" s="39">
        <v>6.010282039642334</v>
      </c>
      <c r="H70" s="39">
        <v>0.1199168935418129</v>
      </c>
      <c r="I70" s="39">
        <v>7.7785468101501465</v>
      </c>
    </row>
    <row r="71" spans="1:9" x14ac:dyDescent="0.25">
      <c r="A71" s="32" t="s">
        <v>71</v>
      </c>
      <c r="B71" s="32" t="str">
        <f t="shared" si="4"/>
        <v>East Kent Hospitals University NHS Foundation Trust</v>
      </c>
      <c r="C71" s="39">
        <v>222</v>
      </c>
      <c r="D71" s="39">
        <v>3.6292464733123779</v>
      </c>
      <c r="E71" s="114">
        <f t="shared" si="5"/>
        <v>3.5904802874378534</v>
      </c>
      <c r="F71" s="39">
        <v>1.0923681259155273</v>
      </c>
      <c r="G71" s="39">
        <v>6.0080180168151855</v>
      </c>
      <c r="H71" s="39">
        <v>0.12528415024280548</v>
      </c>
      <c r="I71" s="39">
        <v>7.7760019302368164</v>
      </c>
    </row>
    <row r="72" spans="1:9" x14ac:dyDescent="0.25">
      <c r="A72" s="32" t="s">
        <v>90</v>
      </c>
      <c r="B72" s="32" t="str">
        <f t="shared" si="4"/>
        <v>Norfolk and Norwich University Hospitals NHS Foundation Trust</v>
      </c>
      <c r="C72" s="39">
        <v>226</v>
      </c>
      <c r="D72" s="39">
        <v>5.6499848365783691</v>
      </c>
      <c r="E72" s="114">
        <f t="shared" si="5"/>
        <v>3.5904802874378534</v>
      </c>
      <c r="F72" s="39">
        <v>1.1156821250915527</v>
      </c>
      <c r="G72" s="39">
        <v>5.9918198585510254</v>
      </c>
      <c r="H72" s="39">
        <v>0.14816312491893768</v>
      </c>
      <c r="I72" s="39">
        <v>7.7508597373962402</v>
      </c>
    </row>
    <row r="73" spans="1:9" x14ac:dyDescent="0.25">
      <c r="A73" s="32" t="s">
        <v>100</v>
      </c>
      <c r="B73" s="32" t="str">
        <f t="shared" si="4"/>
        <v>Portsmouth Hospitals University NHS Trust</v>
      </c>
      <c r="C73" s="39">
        <v>226</v>
      </c>
      <c r="D73" s="39">
        <v>0.95302438735961914</v>
      </c>
      <c r="E73" s="114">
        <f t="shared" si="5"/>
        <v>3.5904802874378534</v>
      </c>
      <c r="F73" s="39">
        <v>1.1156821250915527</v>
      </c>
      <c r="G73" s="39">
        <v>5.9918198585510254</v>
      </c>
      <c r="H73" s="39">
        <v>0.14816312491893768</v>
      </c>
      <c r="I73" s="39">
        <v>7.7508597373962402</v>
      </c>
    </row>
    <row r="74" spans="1:9" x14ac:dyDescent="0.25">
      <c r="A74" s="32" t="s">
        <v>78</v>
      </c>
      <c r="B74" s="32" t="str">
        <f t="shared" si="4"/>
        <v>Hull University Teaching Hospitals NHS Trust</v>
      </c>
      <c r="C74" s="39">
        <v>232</v>
      </c>
      <c r="D74" s="39">
        <v>3.1054859161376953</v>
      </c>
      <c r="E74" s="114">
        <f t="shared" si="5"/>
        <v>3.5904802874378534</v>
      </c>
      <c r="F74" s="39">
        <v>1.1564788818359375</v>
      </c>
      <c r="G74" s="39">
        <v>5.9504914283752441</v>
      </c>
      <c r="H74" s="39">
        <v>0.18724314868450165</v>
      </c>
      <c r="I74" s="39">
        <v>7.6792888641357422</v>
      </c>
    </row>
    <row r="75" spans="1:9" x14ac:dyDescent="0.25">
      <c r="A75" s="32" t="s">
        <v>102</v>
      </c>
      <c r="B75" s="32" t="str">
        <f t="shared" si="4"/>
        <v>University Hospitals of Leicester NHS Trust</v>
      </c>
      <c r="C75" s="39">
        <v>234</v>
      </c>
      <c r="D75" s="39">
        <v>2.4223277568817139</v>
      </c>
      <c r="E75" s="114">
        <f t="shared" si="5"/>
        <v>3.5904802874378534</v>
      </c>
      <c r="F75" s="39">
        <v>1.1717871427536011</v>
      </c>
      <c r="G75" s="39">
        <v>5.9332332611083984</v>
      </c>
      <c r="H75" s="39">
        <v>0.20170985162258148</v>
      </c>
      <c r="I75" s="39">
        <v>7.6489291191101074</v>
      </c>
    </row>
    <row r="76" spans="1:9" x14ac:dyDescent="0.25">
      <c r="A76" s="32" t="s">
        <v>103</v>
      </c>
      <c r="B76" s="32" t="str">
        <f t="shared" si="4"/>
        <v>Leeds Teaching Hospitals NHS Trust</v>
      </c>
      <c r="C76" s="39">
        <v>239</v>
      </c>
      <c r="D76" s="39">
        <v>0.49843841791152954</v>
      </c>
      <c r="E76" s="114">
        <f t="shared" si="5"/>
        <v>3.5904802874378534</v>
      </c>
      <c r="F76" s="39">
        <v>1.2142070531845093</v>
      </c>
      <c r="G76" s="39">
        <v>5.9056339263916016</v>
      </c>
      <c r="H76" s="39">
        <v>0.24148431420326233</v>
      </c>
      <c r="I76" s="39">
        <v>7.6049728393554688</v>
      </c>
    </row>
    <row r="77" spans="1:9" x14ac:dyDescent="0.25">
      <c r="A77" s="32" t="s">
        <v>6</v>
      </c>
      <c r="B77" s="32" t="str">
        <f t="shared" si="4"/>
        <v/>
      </c>
      <c r="C77" s="39">
        <v>241</v>
      </c>
      <c r="D77" s="39"/>
      <c r="E77" s="114">
        <f t="shared" si="5"/>
        <v>3.5904802874378534</v>
      </c>
      <c r="F77" s="39">
        <v>1.2329587936401367</v>
      </c>
      <c r="G77" s="39">
        <v>5.905095100402832</v>
      </c>
      <c r="H77" s="39">
        <v>0.25897890329360962</v>
      </c>
      <c r="I77" s="39">
        <v>7.5995683670043945</v>
      </c>
    </row>
    <row r="78" spans="1:9" x14ac:dyDescent="0.25">
      <c r="A78" s="32" t="s">
        <v>92</v>
      </c>
      <c r="B78" s="32" t="str">
        <f t="shared" si="4"/>
        <v>University Hospitals of Derby and Burton NHS Foundation Trust</v>
      </c>
      <c r="C78" s="39">
        <v>265</v>
      </c>
      <c r="D78" s="39">
        <v>2.2337567806243896</v>
      </c>
      <c r="E78" s="114">
        <f t="shared" si="5"/>
        <v>3.5904802874378534</v>
      </c>
      <c r="F78" s="39">
        <v>1.3083798885345459</v>
      </c>
      <c r="G78" s="39">
        <v>5.8053865432739258</v>
      </c>
      <c r="H78" s="39">
        <v>0.41619116067886353</v>
      </c>
      <c r="I78" s="39">
        <v>7.4079828262329102</v>
      </c>
    </row>
    <row r="79" spans="1:9" x14ac:dyDescent="0.25">
      <c r="A79" s="32" t="s">
        <v>58</v>
      </c>
      <c r="B79" s="32" t="str">
        <f t="shared" si="4"/>
        <v>The Shrewsbury and Telford Hospital NHS Trust</v>
      </c>
      <c r="C79" s="39">
        <v>266</v>
      </c>
      <c r="D79" s="39">
        <v>3.2590985298156738</v>
      </c>
      <c r="E79" s="114">
        <f t="shared" si="5"/>
        <v>3.5904802874378534</v>
      </c>
      <c r="F79" s="39">
        <v>1.3129019737243652</v>
      </c>
      <c r="G79" s="39">
        <v>5.8025302886962891</v>
      </c>
      <c r="H79" s="39">
        <v>0.4185890257358551</v>
      </c>
      <c r="I79" s="39">
        <v>7.3987126350402832</v>
      </c>
    </row>
    <row r="80" spans="1:9" x14ac:dyDescent="0.25">
      <c r="A80" s="32" t="s">
        <v>83</v>
      </c>
      <c r="B80" s="32" t="str">
        <f t="shared" si="4"/>
        <v>United Lincolnshire Hospitals NHS Trust</v>
      </c>
      <c r="C80" s="39">
        <v>269</v>
      </c>
      <c r="D80" s="39">
        <v>5.043912410736084</v>
      </c>
      <c r="E80" s="114">
        <f t="shared" si="5"/>
        <v>3.5904802874378534</v>
      </c>
      <c r="F80" s="39">
        <v>1.3274339437484741</v>
      </c>
      <c r="G80" s="39">
        <v>5.7910618782043457</v>
      </c>
      <c r="H80" s="39">
        <v>0.42632439732551575</v>
      </c>
      <c r="I80" s="39">
        <v>7.3668003082275391</v>
      </c>
    </row>
    <row r="81" spans="1:9" x14ac:dyDescent="0.25">
      <c r="A81" s="32" t="s">
        <v>105</v>
      </c>
      <c r="B81" s="32" t="str">
        <f t="shared" si="4"/>
        <v>Barts Health NHS Trust</v>
      </c>
      <c r="C81" s="39">
        <v>280</v>
      </c>
      <c r="D81" s="39">
        <v>4.9137558937072754</v>
      </c>
      <c r="E81" s="114">
        <f t="shared" si="5"/>
        <v>3.5904802874378534</v>
      </c>
      <c r="F81" s="39">
        <v>1.3946003913879395</v>
      </c>
      <c r="G81" s="39">
        <v>5.7254571914672852</v>
      </c>
      <c r="H81" s="39">
        <v>0.46267569065093994</v>
      </c>
      <c r="I81" s="39">
        <v>7.2948513031005859</v>
      </c>
    </row>
    <row r="82" spans="1:9" x14ac:dyDescent="0.25">
      <c r="A82" s="32" t="s">
        <v>104</v>
      </c>
      <c r="B82" s="32" t="str">
        <f t="shared" si="4"/>
        <v>University Hospitals Bristol and Weston NHS Foundation Trust</v>
      </c>
      <c r="C82" s="39">
        <v>280</v>
      </c>
      <c r="D82" s="39">
        <v>3.9889769554138184</v>
      </c>
      <c r="E82" s="114">
        <f t="shared" si="5"/>
        <v>3.5904802874378534</v>
      </c>
      <c r="F82" s="39">
        <v>1.3946003913879395</v>
      </c>
      <c r="G82" s="39">
        <v>5.7254571914672852</v>
      </c>
      <c r="H82" s="39">
        <v>0.46267569065093994</v>
      </c>
      <c r="I82" s="39">
        <v>7.2948513031005859</v>
      </c>
    </row>
    <row r="83" spans="1:9" x14ac:dyDescent="0.25">
      <c r="A83" s="32" t="s">
        <v>81</v>
      </c>
      <c r="B83" s="32" t="str">
        <f t="shared" si="4"/>
        <v>Oxford University Hospitals NHS Foundation Trust</v>
      </c>
      <c r="C83" s="39">
        <v>285</v>
      </c>
      <c r="D83" s="39">
        <v>4.7514748573303223</v>
      </c>
      <c r="E83" s="114">
        <f t="shared" si="5"/>
        <v>3.5904802874378534</v>
      </c>
      <c r="F83" s="39">
        <v>1.4178422689437866</v>
      </c>
      <c r="G83" s="39">
        <v>5.7239465713500977</v>
      </c>
      <c r="H83" s="39">
        <v>0.48413771390914917</v>
      </c>
      <c r="I83" s="39">
        <v>7.2596855163574219</v>
      </c>
    </row>
    <row r="84" spans="1:9" x14ac:dyDescent="0.25">
      <c r="A84" s="32" t="s">
        <v>98</v>
      </c>
      <c r="B84" s="32" t="str">
        <f t="shared" si="4"/>
        <v>University Hospitals of North Midlands NHS Trust</v>
      </c>
      <c r="C84" s="39">
        <v>305</v>
      </c>
      <c r="D84" s="39">
        <v>1.9339473247528076</v>
      </c>
      <c r="E84" s="114">
        <f t="shared" si="5"/>
        <v>3.5904802874378534</v>
      </c>
      <c r="F84" s="39">
        <v>1.466096043586731</v>
      </c>
      <c r="G84" s="39">
        <v>5.6496210098266602</v>
      </c>
      <c r="H84" s="39">
        <v>0.61335182189941406</v>
      </c>
      <c r="I84" s="39">
        <v>7.126558780670166</v>
      </c>
    </row>
    <row r="85" spans="1:9" x14ac:dyDescent="0.25">
      <c r="A85" s="32" t="s">
        <v>74</v>
      </c>
      <c r="B85" s="32" t="str">
        <f t="shared" si="4"/>
        <v>Worcestershire Acute Hospitals NHS Trust</v>
      </c>
      <c r="C85" s="39">
        <v>320</v>
      </c>
      <c r="D85" s="39">
        <v>6.5059089660644531</v>
      </c>
      <c r="E85" s="114">
        <f t="shared" si="5"/>
        <v>3.5904802874378534</v>
      </c>
      <c r="F85" s="39">
        <v>1.5369735956192017</v>
      </c>
      <c r="G85" s="39">
        <v>5.5954446792602539</v>
      </c>
      <c r="H85" s="39">
        <v>0.6636117696762085</v>
      </c>
      <c r="I85" s="39">
        <v>7.0408835411071777</v>
      </c>
    </row>
    <row r="86" spans="1:9" x14ac:dyDescent="0.25">
      <c r="A86" s="32" t="s">
        <v>101</v>
      </c>
      <c r="B86" s="32" t="str">
        <f t="shared" si="4"/>
        <v>East and North Hertfordshire NHS Trust</v>
      </c>
      <c r="C86" s="39">
        <v>341</v>
      </c>
      <c r="D86" s="39">
        <v>4.1927790641784668</v>
      </c>
      <c r="E86" s="114">
        <f t="shared" si="5"/>
        <v>3.5904802874378534</v>
      </c>
      <c r="F86" s="39">
        <v>1.5835927724838257</v>
      </c>
      <c r="G86" s="39">
        <v>5.5352039337158203</v>
      </c>
      <c r="H86" s="39">
        <v>0.72563272714614868</v>
      </c>
      <c r="I86" s="39">
        <v>6.925173282623291</v>
      </c>
    </row>
    <row r="87" spans="1:9" x14ac:dyDescent="0.25">
      <c r="A87" s="32" t="s">
        <v>82</v>
      </c>
      <c r="B87" s="32" t="str">
        <f t="shared" si="4"/>
        <v>East Suffolk and North Essex NHS Foundation Trust</v>
      </c>
      <c r="C87" s="39">
        <v>341</v>
      </c>
      <c r="D87" s="39">
        <v>2.5692710876464844</v>
      </c>
      <c r="E87" s="114">
        <f t="shared" si="5"/>
        <v>3.5904802874378534</v>
      </c>
      <c r="F87" s="39">
        <v>1.5835927724838257</v>
      </c>
      <c r="G87" s="39">
        <v>5.5352039337158203</v>
      </c>
      <c r="H87" s="39">
        <v>0.72563272714614868</v>
      </c>
      <c r="I87" s="39">
        <v>6.925173282623291</v>
      </c>
    </row>
    <row r="88" spans="1:9" x14ac:dyDescent="0.25">
      <c r="A88" s="32" t="s">
        <v>89</v>
      </c>
      <c r="B88" s="32" t="str">
        <f t="shared" si="4"/>
        <v>Mid and South Essex NHS Foundation Trust</v>
      </c>
      <c r="C88" s="39">
        <v>351</v>
      </c>
      <c r="D88" s="39">
        <v>3.7668380737304688</v>
      </c>
      <c r="E88" s="114">
        <f t="shared" si="5"/>
        <v>3.5904802874378534</v>
      </c>
      <c r="F88" s="39">
        <v>1.6162219047546387</v>
      </c>
      <c r="G88" s="39">
        <v>5.5145759582519531</v>
      </c>
      <c r="H88" s="39">
        <v>0.77632653713226318</v>
      </c>
      <c r="I88" s="39">
        <v>6.8531460762023926</v>
      </c>
    </row>
    <row r="89" spans="1:9" x14ac:dyDescent="0.25">
      <c r="A89" s="32" t="s">
        <v>107</v>
      </c>
      <c r="B89" s="32" t="str">
        <f t="shared" si="4"/>
        <v>Guy's and St Thomas' NHS Foundation Trust</v>
      </c>
      <c r="C89" s="39">
        <v>352</v>
      </c>
      <c r="D89" s="39">
        <v>2.4633796215057373</v>
      </c>
      <c r="E89" s="114">
        <f t="shared" si="5"/>
        <v>3.5904802874378534</v>
      </c>
      <c r="F89" s="39">
        <v>1.620197057723999</v>
      </c>
      <c r="G89" s="39">
        <v>5.5128483772277832</v>
      </c>
      <c r="H89" s="39">
        <v>0.78237468004226685</v>
      </c>
      <c r="I89" s="39">
        <v>6.8532886505126953</v>
      </c>
    </row>
    <row r="90" spans="1:9" x14ac:dyDescent="0.25">
      <c r="A90" s="32" t="s">
        <v>6</v>
      </c>
      <c r="B90" s="32" t="str">
        <f t="shared" si="4"/>
        <v/>
      </c>
      <c r="C90" s="39">
        <v>361</v>
      </c>
      <c r="D90" s="39"/>
      <c r="E90" s="114">
        <f t="shared" si="5"/>
        <v>3.5904802874378534</v>
      </c>
      <c r="F90" s="39">
        <v>1.6623632907867432</v>
      </c>
      <c r="G90" s="39">
        <v>5.4845528602600098</v>
      </c>
      <c r="H90" s="39">
        <v>0.83563464879989624</v>
      </c>
      <c r="I90" s="39">
        <v>6.824803352355957</v>
      </c>
    </row>
    <row r="91" spans="1:9" x14ac:dyDescent="0.25">
      <c r="A91" s="32" t="s">
        <v>94</v>
      </c>
      <c r="B91" s="32" t="str">
        <f t="shared" si="4"/>
        <v>Gloucestershire Hospitals NHS Foundation Trust</v>
      </c>
      <c r="C91" s="39">
        <v>382</v>
      </c>
      <c r="D91" s="39">
        <v>2.5055074691772461</v>
      </c>
      <c r="E91" s="114">
        <f t="shared" si="5"/>
        <v>3.5904802874378534</v>
      </c>
      <c r="F91" s="39">
        <v>1.695493221282959</v>
      </c>
      <c r="G91" s="39">
        <v>5.4334173202514648</v>
      </c>
      <c r="H91" s="39">
        <v>0.87044864892959595</v>
      </c>
      <c r="I91" s="39">
        <v>6.7273063659667969</v>
      </c>
    </row>
    <row r="92" spans="1:9" x14ac:dyDescent="0.25">
      <c r="A92" s="32" t="s">
        <v>108</v>
      </c>
      <c r="B92" s="32" t="str">
        <f t="shared" si="4"/>
        <v>Nottingham University Hospitals NHS Trust</v>
      </c>
      <c r="C92" s="39">
        <v>394</v>
      </c>
      <c r="D92" s="39">
        <v>3.349931001663208</v>
      </c>
      <c r="E92" s="114">
        <f t="shared" si="5"/>
        <v>3.5904802874378534</v>
      </c>
      <c r="F92" s="39">
        <v>1.7344603538513184</v>
      </c>
      <c r="G92" s="39">
        <v>5.4052619934082031</v>
      </c>
      <c r="H92" s="39">
        <v>0.91073316335678101</v>
      </c>
      <c r="I92" s="39">
        <v>6.6725873947143555</v>
      </c>
    </row>
    <row r="93" spans="1:9" x14ac:dyDescent="0.25">
      <c r="A93" s="32" t="s">
        <v>70</v>
      </c>
      <c r="B93" s="32" t="str">
        <f t="shared" si="4"/>
        <v>University Hospitals Birmingham NHS Foundation Trust</v>
      </c>
      <c r="C93" s="39">
        <v>465</v>
      </c>
      <c r="D93" s="39">
        <v>2.7279746532440186</v>
      </c>
      <c r="E93" s="114">
        <f t="shared" si="5"/>
        <v>3.5904802874378534</v>
      </c>
      <c r="F93" s="39">
        <v>1.8789157867431641</v>
      </c>
      <c r="G93" s="39">
        <v>5.2635107040405273</v>
      </c>
      <c r="H93" s="39">
        <v>1.1119227409362793</v>
      </c>
      <c r="I93" s="39">
        <v>6.4121060371398926</v>
      </c>
    </row>
    <row r="94" spans="1:9" x14ac:dyDescent="0.25">
      <c r="A94" s="32" t="s">
        <v>106</v>
      </c>
      <c r="B94" s="32" t="str">
        <f t="shared" si="4"/>
        <v>Royal Surrey County Hospital NHS Foundation Trust</v>
      </c>
      <c r="C94" s="39">
        <v>470</v>
      </c>
      <c r="D94" s="39">
        <v>4.5776205062866211</v>
      </c>
      <c r="E94" s="114">
        <f t="shared" si="5"/>
        <v>3.5904802874378534</v>
      </c>
      <c r="F94" s="39">
        <v>1.8940746784210205</v>
      </c>
      <c r="G94" s="39">
        <v>5.253422737121582</v>
      </c>
      <c r="H94" s="39">
        <v>1.118939995765686</v>
      </c>
      <c r="I94" s="39">
        <v>6.3852906227111816</v>
      </c>
    </row>
    <row r="95" spans="1:9" x14ac:dyDescent="0.25">
      <c r="A95" s="32" t="s">
        <v>6</v>
      </c>
      <c r="B95" s="32" t="str">
        <f t="shared" si="4"/>
        <v/>
      </c>
      <c r="C95" s="39">
        <v>481</v>
      </c>
      <c r="D95" s="39"/>
      <c r="E95" s="114">
        <f t="shared" si="5"/>
        <v>3.5904802874378534</v>
      </c>
      <c r="F95" s="39">
        <v>1.9090121984481812</v>
      </c>
      <c r="G95" s="39">
        <v>5.2297077178955078</v>
      </c>
      <c r="H95" s="39">
        <v>1.1420550346374512</v>
      </c>
      <c r="I95" s="39">
        <v>6.3669719696044922</v>
      </c>
    </row>
    <row r="96" spans="1:9" x14ac:dyDescent="0.25">
      <c r="A96" s="32" t="s">
        <v>110</v>
      </c>
      <c r="B96" s="32" t="str">
        <f t="shared" si="4"/>
        <v>Sheffield Teaching Hospitals NHS Foundation Trust</v>
      </c>
      <c r="C96" s="39">
        <v>512</v>
      </c>
      <c r="D96" s="39">
        <v>4.1927824020385742</v>
      </c>
      <c r="E96" s="114">
        <f t="shared" si="5"/>
        <v>3.5904802874378534</v>
      </c>
      <c r="F96" s="39">
        <v>1.9656766653060913</v>
      </c>
      <c r="G96" s="39">
        <v>5.1848454475402832</v>
      </c>
      <c r="H96" s="39">
        <v>1.2158170938491821</v>
      </c>
      <c r="I96" s="39">
        <v>6.2657675743103027</v>
      </c>
    </row>
    <row r="97" spans="1:9" x14ac:dyDescent="0.25">
      <c r="A97" s="32" t="s">
        <v>109</v>
      </c>
      <c r="B97" s="32" t="str">
        <f t="shared" si="4"/>
        <v>The Royal Marsden NHS Foundation Trust</v>
      </c>
      <c r="C97" s="39">
        <v>517</v>
      </c>
      <c r="D97" s="39">
        <v>3.3435125350952148</v>
      </c>
      <c r="E97" s="114">
        <f t="shared" si="5"/>
        <v>3.5904802874378534</v>
      </c>
      <c r="F97" s="39">
        <v>1.9689168930053711</v>
      </c>
      <c r="G97" s="39">
        <v>5.1749067306518555</v>
      </c>
      <c r="H97" s="39">
        <v>1.2230815887451172</v>
      </c>
      <c r="I97" s="39">
        <v>6.2614655494689941</v>
      </c>
    </row>
    <row r="98" spans="1:9" x14ac:dyDescent="0.25">
      <c r="A98" s="32" t="s">
        <v>6</v>
      </c>
      <c r="B98" s="32" t="str">
        <f t="shared" ref="B98:B129" si="6">IFERROR(VLOOKUP(A98,trust_lookup,2,0),"")</f>
        <v/>
      </c>
      <c r="C98" s="39">
        <v>601</v>
      </c>
      <c r="D98" s="39"/>
      <c r="E98" s="114">
        <f t="shared" ref="E98:E129" si="7">$P$9</f>
        <v>3.5904802874378534</v>
      </c>
      <c r="F98" s="39">
        <v>2.0831894874572754</v>
      </c>
      <c r="G98" s="39">
        <v>5.0614705085754395</v>
      </c>
      <c r="H98" s="39">
        <v>1.3828600645065308</v>
      </c>
      <c r="I98" s="39">
        <v>6.057884693145752</v>
      </c>
    </row>
    <row r="99" spans="1:9" x14ac:dyDescent="0.25">
      <c r="A99" s="32" t="s">
        <v>6</v>
      </c>
      <c r="B99" s="32" t="str">
        <f t="shared" si="6"/>
        <v/>
      </c>
      <c r="C99" s="39">
        <v>721</v>
      </c>
      <c r="D99" s="39"/>
      <c r="E99" s="114">
        <f t="shared" si="7"/>
        <v>3.5904802874378534</v>
      </c>
      <c r="F99" s="39">
        <v>2.221858024597168</v>
      </c>
      <c r="G99" s="39">
        <v>4.9334597587585449</v>
      </c>
      <c r="H99" s="39">
        <v>1.563260555267334</v>
      </c>
      <c r="I99" s="39">
        <v>5.8241481781005859</v>
      </c>
    </row>
    <row r="100" spans="1:9" x14ac:dyDescent="0.25">
      <c r="A100" s="32" t="s">
        <v>111</v>
      </c>
      <c r="B100" s="32" t="str">
        <f t="shared" si="6"/>
        <v>The Clatterbridge Cancer Centre NHS Foundation Trust</v>
      </c>
      <c r="C100" s="39">
        <v>735</v>
      </c>
      <c r="D100" s="39">
        <v>2.6062252521514893</v>
      </c>
      <c r="E100" s="114">
        <f t="shared" si="7"/>
        <v>3.5904802874378534</v>
      </c>
      <c r="F100" s="39">
        <v>2.2284979820251465</v>
      </c>
      <c r="G100" s="39">
        <v>4.9173216819763184</v>
      </c>
      <c r="H100" s="39">
        <v>1.5811667442321777</v>
      </c>
      <c r="I100" s="39">
        <v>5.8095002174377441</v>
      </c>
    </row>
    <row r="101" spans="1:9" x14ac:dyDescent="0.25">
      <c r="A101" s="32" t="s">
        <v>6</v>
      </c>
      <c r="B101" s="32" t="str">
        <f t="shared" si="6"/>
        <v/>
      </c>
      <c r="C101" s="39">
        <v>841</v>
      </c>
      <c r="D101" s="39"/>
      <c r="E101" s="114">
        <f t="shared" si="7"/>
        <v>3.5904802874378534</v>
      </c>
      <c r="F101" s="39">
        <v>2.3173136711120605</v>
      </c>
      <c r="G101" s="39">
        <v>4.8333964347839355</v>
      </c>
      <c r="H101" s="39">
        <v>1.7036130428314209</v>
      </c>
      <c r="I101" s="39">
        <v>5.6587934494018555</v>
      </c>
    </row>
    <row r="102" spans="1:9" x14ac:dyDescent="0.25">
      <c r="A102" s="32" t="s">
        <v>6</v>
      </c>
      <c r="B102" s="32" t="str">
        <f t="shared" si="6"/>
        <v/>
      </c>
      <c r="C102" s="39">
        <v>961</v>
      </c>
      <c r="D102" s="39"/>
      <c r="E102" s="114">
        <f t="shared" si="7"/>
        <v>3.5904802874378534</v>
      </c>
      <c r="F102" s="39">
        <v>2.4027774333953857</v>
      </c>
      <c r="G102" s="39">
        <v>4.7528486251831055</v>
      </c>
      <c r="H102" s="39">
        <v>1.8180091381072998</v>
      </c>
      <c r="I102" s="39">
        <v>5.5136017799377441</v>
      </c>
    </row>
    <row r="103" spans="1:9" x14ac:dyDescent="0.25">
      <c r="A103" s="32" t="s">
        <v>6</v>
      </c>
      <c r="B103" s="32" t="str">
        <f t="shared" si="6"/>
        <v/>
      </c>
      <c r="C103" s="39">
        <v>1081</v>
      </c>
      <c r="D103" s="39"/>
      <c r="E103" s="114">
        <f t="shared" si="7"/>
        <v>3.5904802874378534</v>
      </c>
      <c r="F103" s="39">
        <v>2.4684607982635498</v>
      </c>
      <c r="G103" s="39">
        <v>4.6862893104553223</v>
      </c>
      <c r="H103" s="39">
        <v>1.9155738353729248</v>
      </c>
      <c r="I103" s="39">
        <v>5.4039840698242188</v>
      </c>
    </row>
    <row r="104" spans="1:9" x14ac:dyDescent="0.25">
      <c r="A104" s="32" t="s">
        <v>112</v>
      </c>
      <c r="B104" s="32" t="str">
        <f t="shared" si="6"/>
        <v>The Christie NHS Foundation Trust</v>
      </c>
      <c r="C104" s="39">
        <v>1152</v>
      </c>
      <c r="D104" s="39">
        <v>3.2016637325286865</v>
      </c>
      <c r="E104" s="114">
        <f t="shared" si="7"/>
        <v>3.5904802874378534</v>
      </c>
      <c r="F104" s="39">
        <v>2.5049328804016113</v>
      </c>
      <c r="G104" s="39">
        <v>4.6520404815673828</v>
      </c>
      <c r="H104" s="39">
        <v>1.9645055532455444</v>
      </c>
      <c r="I104" s="39">
        <v>5.3449926376342773</v>
      </c>
    </row>
    <row r="105" spans="1:9" x14ac:dyDescent="0.25">
      <c r="A105" s="32" t="s">
        <v>6</v>
      </c>
      <c r="B105" s="32" t="str">
        <f t="shared" si="6"/>
        <v/>
      </c>
      <c r="C105" s="39">
        <v>1186</v>
      </c>
      <c r="D105" s="39"/>
      <c r="E105" s="114">
        <f t="shared" si="7"/>
        <v>3.5904802874378534</v>
      </c>
      <c r="F105" s="39">
        <v>2.5209774971008301</v>
      </c>
      <c r="G105" s="39">
        <v>4.6341753005981445</v>
      </c>
      <c r="H105" s="39">
        <v>1.9863381385803223</v>
      </c>
      <c r="I105" s="39">
        <v>5.3145818710327148</v>
      </c>
    </row>
    <row r="106" spans="1:9" x14ac:dyDescent="0.25">
      <c r="A106" s="32" t="s">
        <v>6</v>
      </c>
      <c r="B106" s="32" t="str">
        <f t="shared" si="6"/>
        <v/>
      </c>
      <c r="C106" s="39">
        <v>1201</v>
      </c>
      <c r="D106" s="39"/>
      <c r="E106" s="114">
        <f t="shared" si="7"/>
        <v>3.5904802874378534</v>
      </c>
      <c r="F106" s="39">
        <v>2.5257103443145752</v>
      </c>
      <c r="G106" s="39">
        <v>4.6300358772277832</v>
      </c>
      <c r="H106" s="39">
        <v>2.0007116794586182</v>
      </c>
      <c r="I106" s="39">
        <v>5.3065733909606934</v>
      </c>
    </row>
    <row r="107" spans="1:9" x14ac:dyDescent="0.25">
      <c r="A107" s="32" t="s">
        <v>6</v>
      </c>
      <c r="B107" s="32" t="str">
        <f t="shared" si="6"/>
        <v/>
      </c>
      <c r="C107" s="39">
        <v>1220</v>
      </c>
      <c r="D107" s="39"/>
      <c r="E107" s="114">
        <f t="shared" si="7"/>
        <v>3.5904802874378534</v>
      </c>
      <c r="F107" s="39">
        <v>2.5364038944244385</v>
      </c>
      <c r="G107" s="39">
        <v>4.62176513671875</v>
      </c>
      <c r="H107" s="39">
        <v>2.0075376033782959</v>
      </c>
      <c r="I107" s="39">
        <v>5.2932925224304199</v>
      </c>
    </row>
    <row r="108" spans="1:9" x14ac:dyDescent="0.25">
      <c r="A108" s="32" t="s">
        <v>6</v>
      </c>
      <c r="B108" s="32" t="str">
        <f t="shared" si="6"/>
        <v/>
      </c>
      <c r="C108" s="39">
        <v>1254</v>
      </c>
      <c r="D108" s="39"/>
      <c r="E108" s="114">
        <f t="shared" si="7"/>
        <v>3.5904802874378534</v>
      </c>
      <c r="F108" s="39">
        <v>2.5512597560882568</v>
      </c>
      <c r="G108" s="39">
        <v>4.6070704460144043</v>
      </c>
      <c r="H108" s="39">
        <v>2.0280842781066895</v>
      </c>
      <c r="I108" s="39">
        <v>5.2653489112854004</v>
      </c>
    </row>
    <row r="109" spans="1:9" x14ac:dyDescent="0.25">
      <c r="A109" s="32" t="s">
        <v>6</v>
      </c>
      <c r="B109" s="32" t="str">
        <f t="shared" si="6"/>
        <v/>
      </c>
      <c r="C109" s="39">
        <v>1288</v>
      </c>
      <c r="D109" s="39"/>
      <c r="E109" s="114">
        <f t="shared" si="7"/>
        <v>3.5904802874378534</v>
      </c>
      <c r="F109" s="39">
        <v>2.5646469593048096</v>
      </c>
      <c r="G109" s="39">
        <v>4.5929117202758789</v>
      </c>
      <c r="H109" s="39">
        <v>2.0479733943939209</v>
      </c>
      <c r="I109" s="39">
        <v>5.2458596229553223</v>
      </c>
    </row>
    <row r="110" spans="1:9" x14ac:dyDescent="0.25">
      <c r="A110" s="32" t="s">
        <v>6</v>
      </c>
      <c r="B110" s="32" t="str">
        <f t="shared" si="6"/>
        <v/>
      </c>
      <c r="C110" s="39">
        <v>1322</v>
      </c>
      <c r="D110" s="39"/>
      <c r="E110" s="114">
        <f t="shared" si="7"/>
        <v>3.5904802874378534</v>
      </c>
      <c r="F110" s="39">
        <v>2.5773968696594238</v>
      </c>
      <c r="G110" s="39">
        <v>4.5811634063720703</v>
      </c>
      <c r="H110" s="39">
        <v>2.0672101974487305</v>
      </c>
      <c r="I110" s="39">
        <v>5.2197961807250977</v>
      </c>
    </row>
    <row r="111" spans="1:9" x14ac:dyDescent="0.25">
      <c r="A111" s="32" t="s">
        <v>6</v>
      </c>
      <c r="B111" s="32" t="str">
        <f t="shared" si="6"/>
        <v/>
      </c>
      <c r="C111" s="39">
        <v>1356</v>
      </c>
      <c r="D111" s="39"/>
      <c r="E111" s="114">
        <f t="shared" si="7"/>
        <v>3.5904802874378534</v>
      </c>
      <c r="F111" s="39">
        <v>2.5897023677825928</v>
      </c>
      <c r="G111" s="39">
        <v>4.5668597221374512</v>
      </c>
      <c r="H111" s="39">
        <v>2.085806131362915</v>
      </c>
      <c r="I111" s="39">
        <v>5.2021241188049316</v>
      </c>
    </row>
    <row r="112" spans="1:9" x14ac:dyDescent="0.25">
      <c r="A112" s="32" t="s">
        <v>6</v>
      </c>
      <c r="B112" s="32" t="str">
        <f t="shared" si="6"/>
        <v/>
      </c>
      <c r="C112" s="39">
        <v>1389</v>
      </c>
      <c r="D112" s="39"/>
      <c r="E112" s="114">
        <f t="shared" si="7"/>
        <v>3.5904802874378534</v>
      </c>
      <c r="F112" s="39">
        <v>2.6014609336853027</v>
      </c>
      <c r="G112" s="39">
        <v>4.5563883781433105</v>
      </c>
      <c r="H112" s="39">
        <v>2.1035068035125732</v>
      </c>
      <c r="I112" s="39">
        <v>5.179379940032959</v>
      </c>
    </row>
    <row r="113" spans="1:9" x14ac:dyDescent="0.25">
      <c r="A113" s="32" t="s">
        <v>6</v>
      </c>
      <c r="B113" s="32" t="str">
        <f t="shared" si="6"/>
        <v/>
      </c>
      <c r="C113" s="39">
        <v>1423</v>
      </c>
      <c r="D113" s="39"/>
      <c r="E113" s="114">
        <f t="shared" si="7"/>
        <v>3.5904802874378534</v>
      </c>
      <c r="F113" s="39">
        <v>2.6129491329193115</v>
      </c>
      <c r="G113" s="39">
        <v>4.5449643135070801</v>
      </c>
      <c r="H113" s="39">
        <v>2.120919942855835</v>
      </c>
      <c r="I113" s="39">
        <v>5.1621155738830566</v>
      </c>
    </row>
    <row r="114" spans="1:9" x14ac:dyDescent="0.25">
      <c r="A114" s="32" t="s">
        <v>6</v>
      </c>
      <c r="B114" s="32" t="str">
        <f t="shared" si="6"/>
        <v/>
      </c>
      <c r="C114" s="39">
        <v>1457</v>
      </c>
      <c r="D114" s="39"/>
      <c r="E114" s="114">
        <f t="shared" si="7"/>
        <v>3.5904802874378534</v>
      </c>
      <c r="F114" s="39">
        <v>2.6240835189819336</v>
      </c>
      <c r="G114" s="39">
        <v>4.5319538116455078</v>
      </c>
      <c r="H114" s="39">
        <v>2.1377432346343994</v>
      </c>
      <c r="I114" s="39">
        <v>5.1409454345703125</v>
      </c>
    </row>
    <row r="115" spans="1:9" x14ac:dyDescent="0.25">
      <c r="A115" s="32" t="s">
        <v>6</v>
      </c>
      <c r="B115" s="32" t="str">
        <f t="shared" si="6"/>
        <v/>
      </c>
      <c r="C115" s="39">
        <v>1491</v>
      </c>
      <c r="D115" s="39"/>
      <c r="E115" s="114">
        <f t="shared" si="7"/>
        <v>3.5904802874378534</v>
      </c>
      <c r="F115" s="39">
        <v>2.6348886489868164</v>
      </c>
      <c r="G115" s="39">
        <v>4.5230059623718262</v>
      </c>
      <c r="H115" s="39">
        <v>2.1539998054504395</v>
      </c>
      <c r="I115" s="39">
        <v>5.1242995262145996</v>
      </c>
    </row>
    <row r="116" spans="1:9" x14ac:dyDescent="0.25">
      <c r="A116" s="32" t="s">
        <v>6</v>
      </c>
      <c r="B116" s="32" t="str">
        <f t="shared" si="6"/>
        <v/>
      </c>
      <c r="C116" s="39">
        <v>1525</v>
      </c>
      <c r="D116" s="39"/>
      <c r="E116" s="114">
        <f t="shared" si="7"/>
        <v>3.5904802874378534</v>
      </c>
      <c r="F116" s="39">
        <v>2.6453883647918701</v>
      </c>
      <c r="G116" s="39">
        <v>4.5118212699890137</v>
      </c>
      <c r="H116" s="39">
        <v>2.1697127819061279</v>
      </c>
      <c r="I116" s="39">
        <v>5.1051902770996094</v>
      </c>
    </row>
    <row r="117" spans="1:9" x14ac:dyDescent="0.25">
      <c r="A117" s="32" t="s">
        <v>6</v>
      </c>
      <c r="B117" s="32" t="str">
        <f t="shared" si="6"/>
        <v/>
      </c>
      <c r="C117" s="39">
        <v>1559</v>
      </c>
      <c r="D117" s="39"/>
      <c r="E117" s="114">
        <f t="shared" si="7"/>
        <v>3.5904802874378534</v>
      </c>
      <c r="F117" s="39">
        <v>2.6556036472320557</v>
      </c>
      <c r="G117" s="39">
        <v>4.501495361328125</v>
      </c>
      <c r="H117" s="39">
        <v>2.184906005859375</v>
      </c>
      <c r="I117" s="39">
        <v>5.0889263153076172</v>
      </c>
    </row>
    <row r="118" spans="1:9" x14ac:dyDescent="0.25">
      <c r="A118" s="32" t="s">
        <v>6</v>
      </c>
      <c r="B118" s="32" t="str">
        <f t="shared" si="6"/>
        <v/>
      </c>
      <c r="C118" s="39">
        <v>1593</v>
      </c>
      <c r="D118" s="39"/>
      <c r="E118" s="114">
        <f t="shared" si="7"/>
        <v>3.5904802874378534</v>
      </c>
      <c r="F118" s="39">
        <v>2.6655545234680176</v>
      </c>
      <c r="G118" s="39">
        <v>4.4925203323364258</v>
      </c>
      <c r="H118" s="39">
        <v>2.1996023654937744</v>
      </c>
      <c r="I118" s="39">
        <v>5.0717720985412598</v>
      </c>
    </row>
    <row r="119" spans="1:9" x14ac:dyDescent="0.25">
      <c r="A119" s="32" t="s">
        <v>6</v>
      </c>
      <c r="B119" s="32" t="str">
        <f t="shared" si="6"/>
        <v/>
      </c>
      <c r="C119" s="39">
        <v>1627</v>
      </c>
      <c r="D119" s="39"/>
      <c r="E119" s="114">
        <f t="shared" si="7"/>
        <v>3.5904802874378534</v>
      </c>
      <c r="F119" s="39">
        <v>2.6752588748931885</v>
      </c>
      <c r="G119" s="39">
        <v>4.4817185401916504</v>
      </c>
      <c r="H119" s="39">
        <v>2.2138235569000244</v>
      </c>
      <c r="I119" s="39">
        <v>5.055689811706543</v>
      </c>
    </row>
    <row r="120" spans="1:9" x14ac:dyDescent="0.25">
      <c r="A120" s="32" t="s">
        <v>6</v>
      </c>
      <c r="B120" s="32" t="str">
        <f t="shared" si="6"/>
        <v/>
      </c>
      <c r="C120" s="39">
        <v>1661</v>
      </c>
      <c r="D120" s="39"/>
      <c r="E120" s="114">
        <f t="shared" si="7"/>
        <v>3.5904802874378534</v>
      </c>
      <c r="F120" s="39">
        <v>2.6847341060638428</v>
      </c>
      <c r="G120" s="39">
        <v>4.473452091217041</v>
      </c>
      <c r="H120" s="39">
        <v>2.2275917530059814</v>
      </c>
      <c r="I120" s="39">
        <v>5.0403976440429688</v>
      </c>
    </row>
    <row r="121" spans="1:9" x14ac:dyDescent="0.25">
      <c r="A121" s="32" t="s">
        <v>6</v>
      </c>
      <c r="B121" s="32" t="str">
        <f t="shared" si="6"/>
        <v/>
      </c>
      <c r="C121" s="39">
        <v>1695</v>
      </c>
      <c r="D121" s="39"/>
      <c r="E121" s="114">
        <f t="shared" si="7"/>
        <v>3.5904802874378534</v>
      </c>
      <c r="F121" s="39">
        <v>2.693995475769043</v>
      </c>
      <c r="G121" s="39">
        <v>4.4646296501159668</v>
      </c>
      <c r="H121" s="39">
        <v>2.2403714656829834</v>
      </c>
      <c r="I121" s="39">
        <v>5.0243263244628906</v>
      </c>
    </row>
    <row r="122" spans="1:9" x14ac:dyDescent="0.25">
      <c r="A122" s="32" t="s">
        <v>6</v>
      </c>
      <c r="B122" s="32" t="str">
        <f t="shared" si="6"/>
        <v/>
      </c>
      <c r="C122" s="39">
        <v>1729</v>
      </c>
      <c r="D122" s="39"/>
      <c r="E122" s="114">
        <f t="shared" si="7"/>
        <v>3.5904802874378534</v>
      </c>
      <c r="F122" s="39">
        <v>2.7030580043792725</v>
      </c>
      <c r="G122" s="39">
        <v>4.4545087814331055</v>
      </c>
      <c r="H122" s="39">
        <v>2.2528312206268311</v>
      </c>
      <c r="I122" s="39">
        <v>5.0108127593994141</v>
      </c>
    </row>
    <row r="123" spans="1:9" x14ac:dyDescent="0.25">
      <c r="A123" s="32" t="s">
        <v>6</v>
      </c>
      <c r="B123" s="32" t="str">
        <f t="shared" si="6"/>
        <v/>
      </c>
      <c r="C123" s="39">
        <v>1763</v>
      </c>
      <c r="D123" s="39"/>
      <c r="E123" s="114">
        <f t="shared" si="7"/>
        <v>3.5904802874378534</v>
      </c>
      <c r="F123" s="39">
        <v>2.7119350433349609</v>
      </c>
      <c r="G123" s="39">
        <v>4.4476127624511719</v>
      </c>
      <c r="H123" s="39">
        <v>2.2649879455566406</v>
      </c>
      <c r="I123" s="39">
        <v>4.9946045875549316</v>
      </c>
    </row>
    <row r="124" spans="1:9" x14ac:dyDescent="0.25">
      <c r="A124" s="32" t="s">
        <v>6</v>
      </c>
      <c r="B124" s="32" t="str">
        <f t="shared" si="6"/>
        <v/>
      </c>
      <c r="C124" s="39">
        <v>1796</v>
      </c>
      <c r="D124" s="39"/>
      <c r="E124" s="114">
        <f t="shared" si="7"/>
        <v>3.5904802874378534</v>
      </c>
      <c r="F124" s="39">
        <v>2.7202134132385254</v>
      </c>
      <c r="G124" s="39">
        <v>4.4394059181213379</v>
      </c>
      <c r="H124" s="39">
        <v>2.2761847972869873</v>
      </c>
      <c r="I124" s="39">
        <v>4.9831943511962891</v>
      </c>
    </row>
    <row r="125" spans="1:9" x14ac:dyDescent="0.25">
      <c r="A125" s="32" t="s">
        <v>6</v>
      </c>
      <c r="B125" s="32" t="str">
        <f t="shared" si="6"/>
        <v/>
      </c>
      <c r="C125" s="39">
        <v>1830</v>
      </c>
      <c r="D125" s="39"/>
      <c r="E125" s="114">
        <f t="shared" si="7"/>
        <v>3.5904802874378534</v>
      </c>
      <c r="F125" s="39">
        <v>2.7287309169769287</v>
      </c>
      <c r="G125" s="39">
        <v>4.4305973052978516</v>
      </c>
      <c r="H125" s="39">
        <v>2.2877860069274902</v>
      </c>
      <c r="I125" s="39">
        <v>4.9681234359741211</v>
      </c>
    </row>
    <row r="126" spans="1:9" x14ac:dyDescent="0.25">
      <c r="A126" s="32" t="s">
        <v>6</v>
      </c>
      <c r="B126" s="32" t="str">
        <f t="shared" si="6"/>
        <v/>
      </c>
      <c r="C126" s="39">
        <v>1864</v>
      </c>
      <c r="D126" s="39"/>
      <c r="E126" s="114">
        <f t="shared" si="7"/>
        <v>3.5904802874378534</v>
      </c>
      <c r="F126" s="39">
        <v>2.7368597984313965</v>
      </c>
      <c r="G126" s="39">
        <v>4.4239711761474609</v>
      </c>
      <c r="H126" s="39">
        <v>2.2991049289703369</v>
      </c>
      <c r="I126" s="39">
        <v>4.9564480781555176</v>
      </c>
    </row>
    <row r="127" spans="1:9" x14ac:dyDescent="0.25">
      <c r="A127" s="32" t="s">
        <v>6</v>
      </c>
      <c r="B127" s="32" t="str">
        <f t="shared" si="6"/>
        <v/>
      </c>
      <c r="C127" s="39">
        <v>1898</v>
      </c>
      <c r="D127" s="39"/>
      <c r="E127" s="114">
        <f t="shared" si="7"/>
        <v>3.5904802874378534</v>
      </c>
      <c r="F127" s="39">
        <v>2.7440540790557861</v>
      </c>
      <c r="G127" s="39">
        <v>4.4158792495727539</v>
      </c>
      <c r="H127" s="39">
        <v>2.3101503849029541</v>
      </c>
      <c r="I127" s="39">
        <v>4.9430465698242188</v>
      </c>
    </row>
    <row r="128" spans="1:9" x14ac:dyDescent="0.25">
      <c r="A128" s="32" t="s">
        <v>6</v>
      </c>
      <c r="B128" s="32" t="str">
        <f t="shared" si="6"/>
        <v/>
      </c>
      <c r="C128" s="39">
        <v>1932</v>
      </c>
      <c r="D128" s="39"/>
      <c r="E128" s="114">
        <f t="shared" si="7"/>
        <v>3.5904802874378534</v>
      </c>
      <c r="F128" s="39">
        <v>2.7511258125305176</v>
      </c>
      <c r="G128" s="39">
        <v>4.4084200859069824</v>
      </c>
      <c r="H128" s="39">
        <v>2.3209311962127686</v>
      </c>
      <c r="I128" s="39">
        <v>4.9309110641479492</v>
      </c>
    </row>
    <row r="129" spans="1:9" x14ac:dyDescent="0.25">
      <c r="A129" s="32" t="s">
        <v>6</v>
      </c>
      <c r="B129" s="32" t="str">
        <f t="shared" si="6"/>
        <v/>
      </c>
      <c r="C129" s="39">
        <v>1966</v>
      </c>
      <c r="D129" s="39"/>
      <c r="E129" s="114">
        <f t="shared" si="7"/>
        <v>3.5904802874378534</v>
      </c>
      <c r="F129" s="39">
        <v>2.7580835819244385</v>
      </c>
      <c r="G129" s="39">
        <v>4.4019284248352051</v>
      </c>
      <c r="H129" s="39">
        <v>2.3314566612243652</v>
      </c>
      <c r="I129" s="39">
        <v>4.9191126823425293</v>
      </c>
    </row>
  </sheetData>
  <sheetProtection algorithmName="SHA-512" hashValue="Fkr5tJ3otTbeg86zhQiIMdZc9H7F6zjrUnfrlO0iOo8BmcrAxkgQLF9ImGsDopOfYu5oSTPlJSBq3uaeAMsHdw==" saltValue="/pZcinp+H/NOeH1YQeKLgg==" spinCount="100000" sheet="1" objects="1" scenarios="1" selectLockedCells="1" selectUnlockedCell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E01DB-D96E-4DCF-832E-3B29DC00DE18}">
  <sheetPr codeName="Sheet7">
    <tabColor theme="0" tint="-0.499984740745262"/>
  </sheetPr>
  <dimension ref="A1:Q117"/>
  <sheetViews>
    <sheetView workbookViewId="0"/>
  </sheetViews>
  <sheetFormatPr defaultRowHeight="15" x14ac:dyDescent="0.25"/>
  <cols>
    <col min="1" max="1" width="12" style="32" bestFit="1" customWidth="1"/>
    <col min="2" max="2" width="12" style="32" customWidth="1"/>
    <col min="3" max="3" width="9" style="32" bestFit="1" customWidth="1"/>
    <col min="4" max="4" width="8.85546875" style="32" bestFit="1" customWidth="1"/>
    <col min="5" max="5" width="8.85546875" style="32" customWidth="1"/>
    <col min="6" max="6" width="13.42578125" style="32" bestFit="1" customWidth="1"/>
    <col min="7" max="7" width="13.85546875" style="32" bestFit="1" customWidth="1"/>
    <col min="8" max="8" width="13.42578125" style="32" bestFit="1" customWidth="1"/>
    <col min="9" max="9" width="13.85546875" style="32" bestFit="1" customWidth="1"/>
    <col min="10" max="16384" width="9.140625" style="32"/>
  </cols>
  <sheetData>
    <row r="1" spans="1:17" x14ac:dyDescent="0.25">
      <c r="A1" s="32" t="s">
        <v>250</v>
      </c>
      <c r="B1" s="32" t="s">
        <v>346</v>
      </c>
      <c r="C1" s="32" t="s">
        <v>113</v>
      </c>
      <c r="D1" s="32" t="s">
        <v>114</v>
      </c>
      <c r="E1" s="32" t="s">
        <v>449</v>
      </c>
      <c r="F1" s="32" t="s">
        <v>115</v>
      </c>
      <c r="G1" s="32" t="s">
        <v>116</v>
      </c>
      <c r="H1" s="32" t="s">
        <v>117</v>
      </c>
      <c r="I1" s="32" t="s">
        <v>118</v>
      </c>
    </row>
    <row r="2" spans="1:17" x14ac:dyDescent="0.25">
      <c r="A2" s="32" t="s">
        <v>6</v>
      </c>
      <c r="B2" s="32" t="str">
        <f t="shared" ref="B2:B33" si="0">IFERROR(VLOOKUP(A2,trust_lookup,2,0),"")</f>
        <v/>
      </c>
      <c r="C2" s="173">
        <v>0</v>
      </c>
      <c r="D2" s="173"/>
      <c r="E2" s="174">
        <f>$P$9</f>
        <v>2.6989311464130878</v>
      </c>
      <c r="F2" s="173">
        <v>0</v>
      </c>
      <c r="G2" s="173">
        <v>100</v>
      </c>
      <c r="H2" s="173">
        <v>0</v>
      </c>
      <c r="I2" s="173">
        <v>100</v>
      </c>
    </row>
    <row r="3" spans="1:17" x14ac:dyDescent="0.25">
      <c r="A3" s="32" t="s">
        <v>20</v>
      </c>
      <c r="B3" s="32" t="str">
        <f>IFERROR(VLOOKUP(A3,trust_lookup,2,0),"")</f>
        <v>Homerton University Hospital NHS Foundation Trust</v>
      </c>
      <c r="C3" s="173">
        <v>1</v>
      </c>
      <c r="D3" s="173">
        <v>0</v>
      </c>
      <c r="E3" s="174">
        <f t="shared" ref="E3:E66" si="1">$P$9</f>
        <v>2.6989311464130878</v>
      </c>
      <c r="F3" s="173">
        <v>0</v>
      </c>
      <c r="G3" s="173">
        <v>12.633630752563477</v>
      </c>
      <c r="H3" s="173">
        <v>0</v>
      </c>
      <c r="I3" s="173">
        <v>96.505340576171875</v>
      </c>
    </row>
    <row r="4" spans="1:17" x14ac:dyDescent="0.25">
      <c r="A4" s="32" t="s">
        <v>6</v>
      </c>
      <c r="B4" s="32" t="str">
        <f t="shared" si="0"/>
        <v/>
      </c>
      <c r="C4" s="173">
        <v>1</v>
      </c>
      <c r="D4" s="173"/>
      <c r="E4" s="174">
        <f t="shared" si="1"/>
        <v>2.6989311464130878</v>
      </c>
      <c r="F4" s="173">
        <v>0</v>
      </c>
      <c r="G4" s="173">
        <v>12.633630752563477</v>
      </c>
      <c r="H4" s="173">
        <v>0</v>
      </c>
      <c r="I4" s="173">
        <v>96.505340576171875</v>
      </c>
    </row>
    <row r="5" spans="1:17" x14ac:dyDescent="0.25">
      <c r="A5" s="32" t="s">
        <v>30</v>
      </c>
      <c r="B5" s="32" t="str">
        <f t="shared" si="0"/>
        <v>Northern Devon Healthcare NHS Trust</v>
      </c>
      <c r="C5" s="39">
        <v>58</v>
      </c>
      <c r="D5" s="39">
        <v>2.3423571586608887</v>
      </c>
      <c r="E5" s="114">
        <f t="shared" si="1"/>
        <v>2.6989311464130878</v>
      </c>
      <c r="F5" s="39">
        <v>0</v>
      </c>
      <c r="G5" s="39">
        <v>6.9053030014038086</v>
      </c>
      <c r="H5" s="39">
        <v>0</v>
      </c>
      <c r="I5" s="39">
        <v>10.849967956542969</v>
      </c>
      <c r="O5" s="165" t="s">
        <v>0</v>
      </c>
      <c r="P5" s="166" t="s">
        <v>483</v>
      </c>
    </row>
    <row r="6" spans="1:17" x14ac:dyDescent="0.25">
      <c r="A6" s="32" t="s">
        <v>28</v>
      </c>
      <c r="B6" s="32" t="str">
        <f t="shared" si="0"/>
        <v>Yeovil District Hospital NHS Foundation Trust</v>
      </c>
      <c r="C6" s="39">
        <v>70</v>
      </c>
      <c r="D6" s="39">
        <v>3.8016712665557861</v>
      </c>
      <c r="E6" s="114">
        <f t="shared" si="1"/>
        <v>2.6989311464130878</v>
      </c>
      <c r="F6" s="39">
        <v>0</v>
      </c>
      <c r="G6" s="39">
        <v>6.7418851852416992</v>
      </c>
      <c r="H6" s="39">
        <v>0</v>
      </c>
      <c r="I6" s="39">
        <v>9.9405727386474609</v>
      </c>
      <c r="O6" s="165" t="s">
        <v>1</v>
      </c>
      <c r="P6" s="166" t="s">
        <v>411</v>
      </c>
    </row>
    <row r="7" spans="1:17" x14ac:dyDescent="0.25">
      <c r="A7" s="32" t="s">
        <v>36</v>
      </c>
      <c r="B7" s="32" t="str">
        <f t="shared" si="0"/>
        <v>Dartford and Gravesham NHS Trust</v>
      </c>
      <c r="C7" s="39">
        <v>73</v>
      </c>
      <c r="D7" s="39">
        <v>0</v>
      </c>
      <c r="E7" s="114">
        <f t="shared" si="1"/>
        <v>2.6989311464130878</v>
      </c>
      <c r="F7" s="39">
        <v>0</v>
      </c>
      <c r="G7" s="39">
        <v>6.6193647384643555</v>
      </c>
      <c r="H7" s="39">
        <v>0</v>
      </c>
      <c r="I7" s="39">
        <v>9.8199377059936523</v>
      </c>
      <c r="O7" s="165" t="s">
        <v>2</v>
      </c>
      <c r="P7" s="166" t="s">
        <v>484</v>
      </c>
    </row>
    <row r="8" spans="1:17" x14ac:dyDescent="0.25">
      <c r="A8" s="32" t="s">
        <v>25</v>
      </c>
      <c r="B8" s="32" t="str">
        <f t="shared" si="0"/>
        <v>Whittington Health NHS Trust</v>
      </c>
      <c r="C8" s="39">
        <v>74</v>
      </c>
      <c r="D8" s="39">
        <v>2.1912784576416016</v>
      </c>
      <c r="E8" s="114">
        <f t="shared" si="1"/>
        <v>2.6989311464130878</v>
      </c>
      <c r="F8" s="39">
        <v>0</v>
      </c>
      <c r="G8" s="39">
        <v>6.5761284828186035</v>
      </c>
      <c r="H8" s="39">
        <v>0</v>
      </c>
      <c r="I8" s="39">
        <v>9.8146877288818359</v>
      </c>
      <c r="O8" s="165" t="s">
        <v>3</v>
      </c>
      <c r="P8" s="166" t="s">
        <v>4</v>
      </c>
    </row>
    <row r="9" spans="1:17" x14ac:dyDescent="0.25">
      <c r="A9" s="32" t="s">
        <v>31</v>
      </c>
      <c r="B9" s="32" t="str">
        <f t="shared" si="0"/>
        <v>Isle of Wight NHS Trust</v>
      </c>
      <c r="C9" s="39">
        <v>76</v>
      </c>
      <c r="D9" s="39">
        <v>0</v>
      </c>
      <c r="E9" s="114">
        <f t="shared" si="1"/>
        <v>2.6989311464130878</v>
      </c>
      <c r="F9" s="39">
        <v>0</v>
      </c>
      <c r="G9" s="39">
        <v>6.487431526184082</v>
      </c>
      <c r="H9" s="39">
        <v>0</v>
      </c>
      <c r="I9" s="39">
        <v>9.771296501159668</v>
      </c>
      <c r="O9" s="165" t="s">
        <v>5</v>
      </c>
      <c r="P9" s="167">
        <f>AVERAGE(D2:D117)</f>
        <v>2.6989311464130878</v>
      </c>
      <c r="Q9" s="168">
        <f>P9</f>
        <v>2.6989311464130878</v>
      </c>
    </row>
    <row r="10" spans="1:17" x14ac:dyDescent="0.25">
      <c r="A10" s="32" t="s">
        <v>9</v>
      </c>
      <c r="B10" s="32" t="str">
        <f t="shared" si="0"/>
        <v>Bolton NHS Foundation Trust</v>
      </c>
      <c r="C10" s="39">
        <v>84</v>
      </c>
      <c r="D10" s="39">
        <v>2.6940031051635742</v>
      </c>
      <c r="E10" s="114">
        <f t="shared" si="1"/>
        <v>2.6989311464130878</v>
      </c>
      <c r="F10" s="39">
        <v>0</v>
      </c>
      <c r="G10" s="39">
        <v>6.3956685066223145</v>
      </c>
      <c r="H10" s="39">
        <v>0</v>
      </c>
      <c r="I10" s="39">
        <v>9.3493185043334961</v>
      </c>
      <c r="P10" s="169">
        <f>MIN(C2:C117)</f>
        <v>0</v>
      </c>
      <c r="Q10" s="169">
        <f>MAX(C2:C117)</f>
        <v>1986</v>
      </c>
    </row>
    <row r="11" spans="1:17" x14ac:dyDescent="0.25">
      <c r="A11" s="32" t="s">
        <v>43</v>
      </c>
      <c r="B11" s="32" t="str">
        <f t="shared" si="0"/>
        <v>James Paget University Hospitals NHS Foundation Trust</v>
      </c>
      <c r="C11" s="39">
        <v>92</v>
      </c>
      <c r="D11" s="39">
        <v>1.4008585214614868</v>
      </c>
      <c r="E11" s="114">
        <f t="shared" si="1"/>
        <v>2.6989311464130878</v>
      </c>
      <c r="F11" s="39">
        <v>0</v>
      </c>
      <c r="G11" s="39">
        <v>6.2397060394287109</v>
      </c>
      <c r="H11" s="39">
        <v>0</v>
      </c>
      <c r="I11" s="39">
        <v>9.0382413864135742</v>
      </c>
    </row>
    <row r="12" spans="1:17" x14ac:dyDescent="0.25">
      <c r="A12" s="32" t="s">
        <v>46</v>
      </c>
      <c r="B12" s="32" t="str">
        <f t="shared" si="0"/>
        <v>Dorset County Hospital NHS Foundation Trust</v>
      </c>
      <c r="C12" s="39">
        <v>93</v>
      </c>
      <c r="D12" s="39">
        <v>2.4431743621826172</v>
      </c>
      <c r="E12" s="114">
        <f t="shared" si="1"/>
        <v>2.6989311464130878</v>
      </c>
      <c r="F12" s="39">
        <v>0</v>
      </c>
      <c r="G12" s="39">
        <v>6.2125554084777832</v>
      </c>
      <c r="H12" s="39">
        <v>0</v>
      </c>
      <c r="I12" s="39">
        <v>9.0213346481323242</v>
      </c>
      <c r="O12" s="32" t="s">
        <v>191</v>
      </c>
    </row>
    <row r="13" spans="1:17" x14ac:dyDescent="0.25">
      <c r="A13" s="32" t="s">
        <v>39</v>
      </c>
      <c r="B13" s="32" t="str">
        <f t="shared" si="0"/>
        <v>Harrogate and District NHS Foundation Trust</v>
      </c>
      <c r="C13" s="39">
        <v>94</v>
      </c>
      <c r="D13" s="39">
        <v>0.7612183690071106</v>
      </c>
      <c r="E13" s="114">
        <f t="shared" si="1"/>
        <v>2.6989311464130878</v>
      </c>
      <c r="F13" s="39">
        <v>0</v>
      </c>
      <c r="G13" s="39">
        <v>6.1843762397766113</v>
      </c>
      <c r="H13" s="39">
        <v>0</v>
      </c>
      <c r="I13" s="39">
        <v>8.9985580444335938</v>
      </c>
      <c r="O13" s="170" t="str">
        <f>'Breast-funnel plot'!$C$8</f>
        <v>Airedale NHS Foundation Trust</v>
      </c>
    </row>
    <row r="14" spans="1:17" x14ac:dyDescent="0.25">
      <c r="A14" s="32" t="s">
        <v>29</v>
      </c>
      <c r="B14" s="32" t="str">
        <f t="shared" si="0"/>
        <v>George Eliot Hospital NHS Trust</v>
      </c>
      <c r="C14" s="39">
        <v>100</v>
      </c>
      <c r="D14" s="39">
        <v>7.3248238563537598</v>
      </c>
      <c r="E14" s="114">
        <f t="shared" si="1"/>
        <v>2.6989311464130878</v>
      </c>
      <c r="F14" s="39">
        <v>0</v>
      </c>
      <c r="G14" s="39">
        <v>6.002406120300293</v>
      </c>
      <c r="H14" s="39">
        <v>0</v>
      </c>
      <c r="I14" s="39">
        <v>8.776423454284668</v>
      </c>
    </row>
    <row r="15" spans="1:17" x14ac:dyDescent="0.25">
      <c r="A15" s="32" t="s">
        <v>44</v>
      </c>
      <c r="B15" s="32" t="str">
        <f t="shared" si="0"/>
        <v>The Queen Elizabeth Hospital, King's Lynn, NHS Foundation Trust</v>
      </c>
      <c r="C15" s="39">
        <v>103</v>
      </c>
      <c r="D15" s="39">
        <v>7.8876924514770508</v>
      </c>
      <c r="E15" s="114">
        <f t="shared" si="1"/>
        <v>2.6989311464130878</v>
      </c>
      <c r="F15" s="39">
        <v>0</v>
      </c>
      <c r="G15" s="39">
        <v>6.0191164016723633</v>
      </c>
      <c r="H15" s="39">
        <v>0</v>
      </c>
      <c r="I15" s="39">
        <v>8.6319417953491211</v>
      </c>
    </row>
    <row r="16" spans="1:17" x14ac:dyDescent="0.25">
      <c r="A16" s="32" t="s">
        <v>42</v>
      </c>
      <c r="B16" s="32" t="str">
        <f t="shared" si="0"/>
        <v>West Suffolk NHS Foundation Trust</v>
      </c>
      <c r="C16" s="39">
        <v>110</v>
      </c>
      <c r="D16" s="39">
        <v>0</v>
      </c>
      <c r="E16" s="114">
        <f t="shared" si="1"/>
        <v>2.6989311464130878</v>
      </c>
      <c r="F16" s="39">
        <v>0</v>
      </c>
      <c r="G16" s="39">
        <v>5.9654431343078613</v>
      </c>
      <c r="H16" s="39">
        <v>0</v>
      </c>
      <c r="I16" s="39">
        <v>8.4497537612915039</v>
      </c>
    </row>
    <row r="17" spans="1:9" x14ac:dyDescent="0.25">
      <c r="A17" s="32" t="s">
        <v>48</v>
      </c>
      <c r="B17" s="32" t="str">
        <f t="shared" si="0"/>
        <v>Lewisham and Greenwich NHS Trust</v>
      </c>
      <c r="C17" s="39">
        <v>110</v>
      </c>
      <c r="D17" s="39">
        <v>2.9636785984039307</v>
      </c>
      <c r="E17" s="114">
        <f t="shared" si="1"/>
        <v>2.6989311464130878</v>
      </c>
      <c r="F17" s="39">
        <v>0</v>
      </c>
      <c r="G17" s="39">
        <v>5.9654431343078613</v>
      </c>
      <c r="H17" s="39">
        <v>0</v>
      </c>
      <c r="I17" s="39">
        <v>8.4497537612915039</v>
      </c>
    </row>
    <row r="18" spans="1:9" x14ac:dyDescent="0.25">
      <c r="A18" s="32" t="s">
        <v>34</v>
      </c>
      <c r="B18" s="32" t="str">
        <f t="shared" si="0"/>
        <v>Airedale NHS Foundation Trust</v>
      </c>
      <c r="C18" s="39">
        <v>113</v>
      </c>
      <c r="D18" s="39">
        <v>1.6297575235366821</v>
      </c>
      <c r="E18" s="114">
        <f t="shared" si="1"/>
        <v>2.6989311464130878</v>
      </c>
      <c r="F18" s="39">
        <v>0</v>
      </c>
      <c r="G18" s="39">
        <v>5.9170575141906738</v>
      </c>
      <c r="H18" s="39">
        <v>0</v>
      </c>
      <c r="I18" s="39">
        <v>8.402134895324707</v>
      </c>
    </row>
    <row r="19" spans="1:9" x14ac:dyDescent="0.25">
      <c r="A19" s="32" t="s">
        <v>27</v>
      </c>
      <c r="B19" s="32" t="str">
        <f t="shared" si="0"/>
        <v>Salisbury NHS Foundation Trust</v>
      </c>
      <c r="C19" s="39">
        <v>114</v>
      </c>
      <c r="D19" s="39">
        <v>1.2445821762084961</v>
      </c>
      <c r="E19" s="114">
        <f t="shared" si="1"/>
        <v>2.6989311464130878</v>
      </c>
      <c r="F19" s="39">
        <v>0</v>
      </c>
      <c r="G19" s="39">
        <v>5.8986959457397461</v>
      </c>
      <c r="H19" s="39">
        <v>0</v>
      </c>
      <c r="I19" s="39">
        <v>8.3789901733398438</v>
      </c>
    </row>
    <row r="20" spans="1:9" x14ac:dyDescent="0.25">
      <c r="A20" s="32" t="s">
        <v>33</v>
      </c>
      <c r="B20" s="32" t="str">
        <f t="shared" si="0"/>
        <v>Chelsea and Westminster Hospital NHS Foundation Trust</v>
      </c>
      <c r="C20" s="39">
        <v>118</v>
      </c>
      <c r="D20" s="39">
        <v>0</v>
      </c>
      <c r="E20" s="114">
        <f t="shared" si="1"/>
        <v>2.6989311464130878</v>
      </c>
      <c r="F20" s="39">
        <v>0</v>
      </c>
      <c r="G20" s="39">
        <v>5.8170166015625</v>
      </c>
      <c r="H20" s="39">
        <v>0</v>
      </c>
      <c r="I20" s="39">
        <v>8.2604360580444336</v>
      </c>
    </row>
    <row r="21" spans="1:9" x14ac:dyDescent="0.25">
      <c r="A21" s="32" t="s">
        <v>54</v>
      </c>
      <c r="B21" s="32" t="str">
        <f t="shared" si="0"/>
        <v>Walsall Healthcare NHS Trust</v>
      </c>
      <c r="C21" s="39">
        <v>125</v>
      </c>
      <c r="D21" s="39">
        <v>1.9366236925125122</v>
      </c>
      <c r="E21" s="114">
        <f t="shared" si="1"/>
        <v>2.6989311464130878</v>
      </c>
      <c r="F21" s="39">
        <v>0</v>
      </c>
      <c r="G21" s="39">
        <v>5.7255072593688965</v>
      </c>
      <c r="H21" s="39">
        <v>0</v>
      </c>
      <c r="I21" s="39">
        <v>7.9929261207580566</v>
      </c>
    </row>
    <row r="22" spans="1:9" x14ac:dyDescent="0.25">
      <c r="A22" s="32" t="s">
        <v>50</v>
      </c>
      <c r="B22" s="32" t="str">
        <f t="shared" si="0"/>
        <v>Torbay and South Devon NHS Foundation Trust</v>
      </c>
      <c r="C22" s="39">
        <v>125</v>
      </c>
      <c r="D22" s="39">
        <v>2.0491211414337158</v>
      </c>
      <c r="E22" s="114">
        <f t="shared" si="1"/>
        <v>2.6989311464130878</v>
      </c>
      <c r="F22" s="39">
        <v>0</v>
      </c>
      <c r="G22" s="39">
        <v>5.7255072593688965</v>
      </c>
      <c r="H22" s="39">
        <v>0</v>
      </c>
      <c r="I22" s="39">
        <v>7.9929261207580566</v>
      </c>
    </row>
    <row r="23" spans="1:9" x14ac:dyDescent="0.25">
      <c r="A23" s="32" t="s">
        <v>128</v>
      </c>
      <c r="B23" s="32" t="str">
        <f t="shared" si="0"/>
        <v>North Cumbria Integrated Care NHS Foundation Trust</v>
      </c>
      <c r="C23" s="39">
        <v>141</v>
      </c>
      <c r="D23" s="39">
        <v>3.0214896202087402</v>
      </c>
      <c r="E23" s="114">
        <f t="shared" si="1"/>
        <v>2.6989311464130878</v>
      </c>
      <c r="F23" s="39">
        <v>8.5180133581161499E-2</v>
      </c>
      <c r="G23" s="39">
        <v>5.5712113380432129</v>
      </c>
      <c r="H23" s="39">
        <v>0</v>
      </c>
      <c r="I23" s="39">
        <v>7.7185759544372559</v>
      </c>
    </row>
    <row r="24" spans="1:9" x14ac:dyDescent="0.25">
      <c r="A24" s="32" t="s">
        <v>59</v>
      </c>
      <c r="B24" s="32" t="str">
        <f t="shared" si="0"/>
        <v>Calderdale and Huddersfield NHS Foundation Trust</v>
      </c>
      <c r="C24" s="39">
        <v>144</v>
      </c>
      <c r="D24" s="39">
        <v>2.7194774150848389</v>
      </c>
      <c r="E24" s="114">
        <f t="shared" si="1"/>
        <v>2.6989311464130878</v>
      </c>
      <c r="F24" s="39">
        <v>0.10399793088436127</v>
      </c>
      <c r="G24" s="39">
        <v>5.5197219848632813</v>
      </c>
      <c r="H24" s="39">
        <v>0</v>
      </c>
      <c r="I24" s="39">
        <v>7.6231837272644043</v>
      </c>
    </row>
    <row r="25" spans="1:9" x14ac:dyDescent="0.25">
      <c r="A25" s="32" t="s">
        <v>41</v>
      </c>
      <c r="B25" s="32" t="str">
        <f t="shared" si="0"/>
        <v>Milton Keynes University Hospital NHS Foundation Trust</v>
      </c>
      <c r="C25" s="39">
        <v>157</v>
      </c>
      <c r="D25" s="39">
        <v>1.693515419960022</v>
      </c>
      <c r="E25" s="114">
        <f t="shared" si="1"/>
        <v>2.6989311464130878</v>
      </c>
      <c r="F25" s="39">
        <v>0.19075101613998413</v>
      </c>
      <c r="G25" s="39">
        <v>5.4577102661132813</v>
      </c>
      <c r="H25" s="39">
        <v>0</v>
      </c>
      <c r="I25" s="39">
        <v>7.4722585678100586</v>
      </c>
    </row>
    <row r="26" spans="1:9" x14ac:dyDescent="0.25">
      <c r="A26" s="32" t="s">
        <v>40</v>
      </c>
      <c r="B26" s="32" t="str">
        <f t="shared" si="0"/>
        <v>South Warwickshire NHS Foundation Trust</v>
      </c>
      <c r="C26" s="39">
        <v>159</v>
      </c>
      <c r="D26" s="39">
        <v>1.9912257194519043</v>
      </c>
      <c r="E26" s="114">
        <f t="shared" si="1"/>
        <v>2.6989311464130878</v>
      </c>
      <c r="F26" s="39">
        <v>0.20512880384922028</v>
      </c>
      <c r="G26" s="39">
        <v>5.4390134811401367</v>
      </c>
      <c r="H26" s="39">
        <v>0</v>
      </c>
      <c r="I26" s="39">
        <v>7.4276714324951172</v>
      </c>
    </row>
    <row r="27" spans="1:9" x14ac:dyDescent="0.25">
      <c r="A27" s="32" t="s">
        <v>56</v>
      </c>
      <c r="B27" s="32" t="str">
        <f t="shared" si="0"/>
        <v>Northern Lincolnshire and Goole NHS Foundation Trust</v>
      </c>
      <c r="C27" s="39">
        <v>161</v>
      </c>
      <c r="D27" s="39">
        <v>3.6880629062652588</v>
      </c>
      <c r="E27" s="114">
        <f t="shared" si="1"/>
        <v>2.6989311464130878</v>
      </c>
      <c r="F27" s="39">
        <v>0.21985410153865814</v>
      </c>
      <c r="G27" s="39">
        <v>5.4176902770996094</v>
      </c>
      <c r="H27" s="39">
        <v>0</v>
      </c>
      <c r="I27" s="39">
        <v>7.3794074058532715</v>
      </c>
    </row>
    <row r="28" spans="1:9" x14ac:dyDescent="0.25">
      <c r="A28" s="32" t="s">
        <v>67</v>
      </c>
      <c r="B28" s="32" t="str">
        <f t="shared" si="0"/>
        <v>North Tees and Hartlepool NHS Foundation Trust</v>
      </c>
      <c r="C28" s="39">
        <v>163</v>
      </c>
      <c r="D28" s="39">
        <v>1.9498468637466431</v>
      </c>
      <c r="E28" s="114">
        <f t="shared" si="1"/>
        <v>2.6989311464130878</v>
      </c>
      <c r="F28" s="39">
        <v>0.2349536120891571</v>
      </c>
      <c r="G28" s="39">
        <v>5.3941459655761719</v>
      </c>
      <c r="H28" s="39">
        <v>0</v>
      </c>
      <c r="I28" s="39">
        <v>7.3282122611999512</v>
      </c>
    </row>
    <row r="29" spans="1:9" x14ac:dyDescent="0.25">
      <c r="A29" s="32" t="s">
        <v>86</v>
      </c>
      <c r="B29" s="32" t="str">
        <f t="shared" si="0"/>
        <v>Blackpool Teaching Hospitals NHS Foundation Trust</v>
      </c>
      <c r="C29" s="39">
        <v>168</v>
      </c>
      <c r="D29" s="39">
        <v>3.4007720947265625</v>
      </c>
      <c r="E29" s="114">
        <f t="shared" si="1"/>
        <v>2.6989311464130878</v>
      </c>
      <c r="F29" s="39">
        <v>0.27452060580253601</v>
      </c>
      <c r="G29" s="39">
        <v>5.3277683258056641</v>
      </c>
      <c r="H29" s="39">
        <v>0</v>
      </c>
      <c r="I29" s="39">
        <v>7.2797641754150391</v>
      </c>
    </row>
    <row r="30" spans="1:9" x14ac:dyDescent="0.25">
      <c r="A30" s="32" t="s">
        <v>6</v>
      </c>
      <c r="B30" s="32" t="str">
        <f t="shared" si="0"/>
        <v/>
      </c>
      <c r="C30" s="39">
        <v>171</v>
      </c>
      <c r="D30" s="39"/>
      <c r="E30" s="114">
        <f t="shared" si="1"/>
        <v>2.6989311464130878</v>
      </c>
      <c r="F30" s="39">
        <v>0.29965090751647949</v>
      </c>
      <c r="G30" s="39">
        <v>5.307152271270752</v>
      </c>
      <c r="H30" s="39">
        <v>0</v>
      </c>
      <c r="I30" s="39">
        <v>7.2608084678649902</v>
      </c>
    </row>
    <row r="31" spans="1:9" x14ac:dyDescent="0.25">
      <c r="A31" s="32" t="s">
        <v>37</v>
      </c>
      <c r="B31" s="32" t="str">
        <f t="shared" si="0"/>
        <v>Kettering General Hospital NHS Foundation Trust</v>
      </c>
      <c r="C31" s="39">
        <v>172</v>
      </c>
      <c r="D31" s="39">
        <v>1.1930427551269531</v>
      </c>
      <c r="E31" s="114">
        <f t="shared" si="1"/>
        <v>2.6989311464130878</v>
      </c>
      <c r="F31" s="39">
        <v>0.30828171968460083</v>
      </c>
      <c r="G31" s="39">
        <v>5.3087692260742188</v>
      </c>
      <c r="H31" s="39">
        <v>0</v>
      </c>
      <c r="I31" s="39">
        <v>7.2508430480957031</v>
      </c>
    </row>
    <row r="32" spans="1:9" x14ac:dyDescent="0.25">
      <c r="A32" s="32" t="s">
        <v>75</v>
      </c>
      <c r="B32" s="32" t="str">
        <f t="shared" si="0"/>
        <v>University Hospital Southampton NHS Foundation Trust</v>
      </c>
      <c r="C32" s="39">
        <v>174</v>
      </c>
      <c r="D32" s="39">
        <v>0.89796990156173706</v>
      </c>
      <c r="E32" s="114">
        <f t="shared" si="1"/>
        <v>2.6989311464130878</v>
      </c>
      <c r="F32" s="39">
        <v>0.32594773173332214</v>
      </c>
      <c r="G32" s="39">
        <v>5.3085775375366211</v>
      </c>
      <c r="H32" s="39">
        <v>0</v>
      </c>
      <c r="I32" s="39">
        <v>7.2263555526733398</v>
      </c>
    </row>
    <row r="33" spans="1:9" x14ac:dyDescent="0.25">
      <c r="A33" s="32" t="s">
        <v>85</v>
      </c>
      <c r="B33" s="32" t="str">
        <f t="shared" si="0"/>
        <v>South Tees Hospitals NHS Foundation Trust</v>
      </c>
      <c r="C33" s="39">
        <v>176</v>
      </c>
      <c r="D33" s="39">
        <v>2.0044605731964111</v>
      </c>
      <c r="E33" s="114">
        <f t="shared" si="1"/>
        <v>2.6989311464130878</v>
      </c>
      <c r="F33" s="39">
        <v>0.34417971968650818</v>
      </c>
      <c r="G33" s="39">
        <v>5.3043136596679688</v>
      </c>
      <c r="H33" s="39">
        <v>0</v>
      </c>
      <c r="I33" s="39">
        <v>7.1966433525085449</v>
      </c>
    </row>
    <row r="34" spans="1:9" x14ac:dyDescent="0.25">
      <c r="A34" s="32" t="s">
        <v>17</v>
      </c>
      <c r="B34" s="32" t="str">
        <f t="shared" ref="B34:B65" si="2">IFERROR(VLOOKUP(A34,trust_lookup,2,0),"")</f>
        <v>South Tyneside and Sunderland NHS Foundation Trust</v>
      </c>
      <c r="C34" s="39">
        <v>183</v>
      </c>
      <c r="D34" s="39">
        <v>2.6546120643615723</v>
      </c>
      <c r="E34" s="114">
        <f t="shared" si="1"/>
        <v>2.6989311464130878</v>
      </c>
      <c r="F34" s="39">
        <v>0.41293686628341675</v>
      </c>
      <c r="G34" s="39">
        <v>5.2644076347351074</v>
      </c>
      <c r="H34" s="39">
        <v>0</v>
      </c>
      <c r="I34" s="39">
        <v>7.0631685256958008</v>
      </c>
    </row>
    <row r="35" spans="1:9" x14ac:dyDescent="0.25">
      <c r="A35" s="32" t="s">
        <v>38</v>
      </c>
      <c r="B35" s="32" t="str">
        <f t="shared" si="2"/>
        <v>Gateshead Health NHS Foundation Trust</v>
      </c>
      <c r="C35" s="39">
        <v>183</v>
      </c>
      <c r="D35" s="39">
        <v>2.9434366226196289</v>
      </c>
      <c r="E35" s="114">
        <f t="shared" si="1"/>
        <v>2.6989311464130878</v>
      </c>
      <c r="F35" s="39">
        <v>0.41293686628341675</v>
      </c>
      <c r="G35" s="39">
        <v>5.2644076347351074</v>
      </c>
      <c r="H35" s="39">
        <v>0</v>
      </c>
      <c r="I35" s="39">
        <v>7.0631685256958008</v>
      </c>
    </row>
    <row r="36" spans="1:9" x14ac:dyDescent="0.25">
      <c r="A36" s="32" t="s">
        <v>65</v>
      </c>
      <c r="B36" s="32" t="str">
        <f t="shared" si="2"/>
        <v>University Hospitals of Morecambe Bay NHS Foundation Trust</v>
      </c>
      <c r="C36" s="39">
        <v>186</v>
      </c>
      <c r="D36" s="39">
        <v>2.974276065826416</v>
      </c>
      <c r="E36" s="114">
        <f t="shared" si="1"/>
        <v>2.6989311464130878</v>
      </c>
      <c r="F36" s="39">
        <v>0.44502937793731689</v>
      </c>
      <c r="G36" s="39">
        <v>5.238349437713623</v>
      </c>
      <c r="H36" s="39">
        <v>0</v>
      </c>
      <c r="I36" s="39">
        <v>7.0091543197631836</v>
      </c>
    </row>
    <row r="37" spans="1:9" x14ac:dyDescent="0.25">
      <c r="A37" s="32" t="s">
        <v>84</v>
      </c>
      <c r="B37" s="32" t="str">
        <f t="shared" si="2"/>
        <v>County Durham and Darlington NHS Foundation Trust</v>
      </c>
      <c r="C37" s="39">
        <v>187</v>
      </c>
      <c r="D37" s="39">
        <v>1.9482287168502808</v>
      </c>
      <c r="E37" s="114">
        <f t="shared" si="1"/>
        <v>2.6989311464130878</v>
      </c>
      <c r="F37" s="39">
        <v>0.45611196756362915</v>
      </c>
      <c r="G37" s="39">
        <v>5.2287602424621582</v>
      </c>
      <c r="H37" s="39">
        <v>0</v>
      </c>
      <c r="I37" s="39">
        <v>7.010765552520752</v>
      </c>
    </row>
    <row r="38" spans="1:9" x14ac:dyDescent="0.25">
      <c r="A38" s="32" t="s">
        <v>49</v>
      </c>
      <c r="B38" s="32" t="str">
        <f t="shared" si="2"/>
        <v>Great Western Hospitals NHS Foundation Trust</v>
      </c>
      <c r="C38" s="39">
        <v>195</v>
      </c>
      <c r="D38" s="39">
        <v>0.671791672706604</v>
      </c>
      <c r="E38" s="114">
        <f t="shared" si="1"/>
        <v>2.6989311464130878</v>
      </c>
      <c r="F38" s="39">
        <v>0.52669334411621094</v>
      </c>
      <c r="G38" s="39">
        <v>5.1520695686340332</v>
      </c>
      <c r="H38" s="39">
        <v>0</v>
      </c>
      <c r="I38" s="39">
        <v>6.9617228507995605</v>
      </c>
    </row>
    <row r="39" spans="1:9" x14ac:dyDescent="0.25">
      <c r="A39" s="32" t="s">
        <v>72</v>
      </c>
      <c r="B39" s="32" t="str">
        <f t="shared" si="2"/>
        <v>Royal Devon and Exeter NHS Foundation Trust</v>
      </c>
      <c r="C39" s="39">
        <v>198</v>
      </c>
      <c r="D39" s="39">
        <v>1.821681022644043</v>
      </c>
      <c r="E39" s="114">
        <f t="shared" si="1"/>
        <v>2.6989311464130878</v>
      </c>
      <c r="F39" s="39">
        <v>0.53518539667129517</v>
      </c>
      <c r="G39" s="39">
        <v>5.1543502807617188</v>
      </c>
      <c r="H39" s="39">
        <v>0</v>
      </c>
      <c r="I39" s="39">
        <v>6.9228358268737793</v>
      </c>
    </row>
    <row r="40" spans="1:9" x14ac:dyDescent="0.25">
      <c r="A40" s="32" t="s">
        <v>62</v>
      </c>
      <c r="B40" s="32" t="str">
        <f t="shared" si="2"/>
        <v>Cambridge University Hospitals NHS Foundation Trust</v>
      </c>
      <c r="C40" s="39">
        <v>208</v>
      </c>
      <c r="D40" s="39">
        <v>0</v>
      </c>
      <c r="E40" s="114">
        <f t="shared" si="1"/>
        <v>2.6989311464130878</v>
      </c>
      <c r="F40" s="39">
        <v>0.56716400384902954</v>
      </c>
      <c r="G40" s="39">
        <v>5.1151046752929688</v>
      </c>
      <c r="H40" s="39">
        <v>0</v>
      </c>
      <c r="I40" s="39">
        <v>6.7778415679931641</v>
      </c>
    </row>
    <row r="41" spans="1:9" x14ac:dyDescent="0.25">
      <c r="A41" s="32" t="s">
        <v>97</v>
      </c>
      <c r="B41" s="32" t="str">
        <f t="shared" si="2"/>
        <v>Royal Cornwall Hospitals NHS Trust</v>
      </c>
      <c r="C41" s="39">
        <v>209</v>
      </c>
      <c r="D41" s="39">
        <v>7.2398076057434082</v>
      </c>
      <c r="E41" s="114">
        <f t="shared" si="1"/>
        <v>2.6989311464130878</v>
      </c>
      <c r="F41" s="39">
        <v>0.57071477174758911</v>
      </c>
      <c r="G41" s="39">
        <v>5.1082487106323242</v>
      </c>
      <c r="H41" s="39">
        <v>0</v>
      </c>
      <c r="I41" s="39">
        <v>6.7776703834533691</v>
      </c>
    </row>
    <row r="42" spans="1:9" x14ac:dyDescent="0.25">
      <c r="A42" s="32" t="s">
        <v>35</v>
      </c>
      <c r="B42" s="32" t="str">
        <f t="shared" si="2"/>
        <v>The Dudley Group NHS Foundation Trust</v>
      </c>
      <c r="C42" s="39">
        <v>209</v>
      </c>
      <c r="D42" s="39">
        <v>2.062882661819458</v>
      </c>
      <c r="E42" s="114">
        <f t="shared" si="1"/>
        <v>2.6989311464130878</v>
      </c>
      <c r="F42" s="39">
        <v>0.57071477174758911</v>
      </c>
      <c r="G42" s="39">
        <v>5.1082487106323242</v>
      </c>
      <c r="H42" s="39">
        <v>0</v>
      </c>
      <c r="I42" s="39">
        <v>6.7776703834533691</v>
      </c>
    </row>
    <row r="43" spans="1:9" x14ac:dyDescent="0.25">
      <c r="A43" s="32" t="s">
        <v>64</v>
      </c>
      <c r="B43" s="32" t="str">
        <f t="shared" si="2"/>
        <v>Buckinghamshire Healthcare NHS Trust</v>
      </c>
      <c r="C43" s="39">
        <v>209</v>
      </c>
      <c r="D43" s="39">
        <v>2.3082349300384521</v>
      </c>
      <c r="E43" s="114">
        <f t="shared" si="1"/>
        <v>2.6989311464130878</v>
      </c>
      <c r="F43" s="39">
        <v>0.57071477174758911</v>
      </c>
      <c r="G43" s="39">
        <v>5.1082487106323242</v>
      </c>
      <c r="H43" s="39">
        <v>0</v>
      </c>
      <c r="I43" s="39">
        <v>6.7776703834533691</v>
      </c>
    </row>
    <row r="44" spans="1:9" x14ac:dyDescent="0.25">
      <c r="A44" s="32" t="s">
        <v>52</v>
      </c>
      <c r="B44" s="32" t="str">
        <f t="shared" si="2"/>
        <v>Hampshire Hospitals NHS Foundation Trust</v>
      </c>
      <c r="C44" s="39">
        <v>209</v>
      </c>
      <c r="D44" s="39">
        <v>2.4478743076324463</v>
      </c>
      <c r="E44" s="114">
        <f t="shared" si="1"/>
        <v>2.6989311464130878</v>
      </c>
      <c r="F44" s="39">
        <v>0.57071477174758911</v>
      </c>
      <c r="G44" s="39">
        <v>5.1082487106323242</v>
      </c>
      <c r="H44" s="39">
        <v>0</v>
      </c>
      <c r="I44" s="39">
        <v>6.7776703834533691</v>
      </c>
    </row>
    <row r="45" spans="1:9" x14ac:dyDescent="0.25">
      <c r="A45" s="32" t="s">
        <v>99</v>
      </c>
      <c r="B45" s="32" t="str">
        <f t="shared" si="2"/>
        <v>Lancashire Teaching Hospitals NHS Foundation Trust</v>
      </c>
      <c r="C45" s="39">
        <v>210</v>
      </c>
      <c r="D45" s="39">
        <v>3.1840202808380127</v>
      </c>
      <c r="E45" s="114">
        <f t="shared" si="1"/>
        <v>2.6989311464130878</v>
      </c>
      <c r="F45" s="39">
        <v>0.57433652877807617</v>
      </c>
      <c r="G45" s="39">
        <v>5.1009888648986816</v>
      </c>
      <c r="H45" s="39">
        <v>0</v>
      </c>
      <c r="I45" s="39">
        <v>6.7759394645690918</v>
      </c>
    </row>
    <row r="46" spans="1:9" x14ac:dyDescent="0.25">
      <c r="A46" s="32" t="s">
        <v>247</v>
      </c>
      <c r="B46" s="32" t="str">
        <f t="shared" si="2"/>
        <v>Somerset NHS Foundation Trust</v>
      </c>
      <c r="C46" s="39">
        <v>210</v>
      </c>
      <c r="D46" s="39">
        <v>1.7186309099197388</v>
      </c>
      <c r="E46" s="114">
        <f t="shared" si="1"/>
        <v>2.6989311464130878</v>
      </c>
      <c r="F46" s="39">
        <v>0.57433652877807617</v>
      </c>
      <c r="G46" s="39">
        <v>5.1009888648986816</v>
      </c>
      <c r="H46" s="39">
        <v>0</v>
      </c>
      <c r="I46" s="39">
        <v>6.7759394645690918</v>
      </c>
    </row>
    <row r="47" spans="1:9" x14ac:dyDescent="0.25">
      <c r="A47" s="32" t="s">
        <v>60</v>
      </c>
      <c r="B47" s="32" t="str">
        <f t="shared" si="2"/>
        <v>Royal United Hospitals Bath NHS Foundation Trust</v>
      </c>
      <c r="C47" s="39">
        <v>215</v>
      </c>
      <c r="D47" s="39">
        <v>6.5793247222900391</v>
      </c>
      <c r="E47" s="114">
        <f t="shared" si="1"/>
        <v>2.6989311464130878</v>
      </c>
      <c r="F47" s="39">
        <v>0.59357452392578125</v>
      </c>
      <c r="G47" s="39">
        <v>5.0594935417175293</v>
      </c>
      <c r="H47" s="39">
        <v>0</v>
      </c>
      <c r="I47" s="39">
        <v>6.7476019859313965</v>
      </c>
    </row>
    <row r="48" spans="1:9" x14ac:dyDescent="0.25">
      <c r="A48" s="32" t="s">
        <v>71</v>
      </c>
      <c r="B48" s="32" t="str">
        <f t="shared" si="2"/>
        <v>East Kent Hospitals University NHS Foundation Trust</v>
      </c>
      <c r="C48" s="39">
        <v>223</v>
      </c>
      <c r="D48" s="39">
        <v>3.4912214279174805</v>
      </c>
      <c r="E48" s="114">
        <f t="shared" si="1"/>
        <v>2.6989311464130878</v>
      </c>
      <c r="F48" s="39">
        <v>0.62873530387878418</v>
      </c>
      <c r="G48" s="39">
        <v>5.0235981941223145</v>
      </c>
      <c r="H48" s="39">
        <v>0</v>
      </c>
      <c r="I48" s="39">
        <v>6.6538891792297363</v>
      </c>
    </row>
    <row r="49" spans="1:9" x14ac:dyDescent="0.25">
      <c r="A49" s="32" t="s">
        <v>47</v>
      </c>
      <c r="B49" s="32" t="str">
        <f t="shared" si="2"/>
        <v>Frimley Health NHS Foundation Trust</v>
      </c>
      <c r="C49" s="39">
        <v>226</v>
      </c>
      <c r="D49" s="39">
        <v>2.8757569789886475</v>
      </c>
      <c r="E49" s="114">
        <f t="shared" si="1"/>
        <v>2.6989311464130878</v>
      </c>
      <c r="F49" s="39">
        <v>0.64349138736724854</v>
      </c>
      <c r="G49" s="39">
        <v>5.0192584991455078</v>
      </c>
      <c r="H49" s="39">
        <v>0</v>
      </c>
      <c r="I49" s="39">
        <v>6.6087460517883301</v>
      </c>
    </row>
    <row r="50" spans="1:9" x14ac:dyDescent="0.25">
      <c r="A50" s="32" t="s">
        <v>23</v>
      </c>
      <c r="B50" s="32" t="str">
        <f t="shared" si="2"/>
        <v>The Royal Wolverhampton NHS Trust</v>
      </c>
      <c r="C50" s="39">
        <v>226</v>
      </c>
      <c r="D50" s="39">
        <v>1.0925518274307251</v>
      </c>
      <c r="E50" s="114">
        <f t="shared" si="1"/>
        <v>2.6989311464130878</v>
      </c>
      <c r="F50" s="39">
        <v>0.64349138736724854</v>
      </c>
      <c r="G50" s="39">
        <v>5.0192584991455078</v>
      </c>
      <c r="H50" s="39">
        <v>0</v>
      </c>
      <c r="I50" s="39">
        <v>6.6087460517883301</v>
      </c>
    </row>
    <row r="51" spans="1:9" x14ac:dyDescent="0.25">
      <c r="A51" s="32" t="s">
        <v>68</v>
      </c>
      <c r="B51" s="32" t="str">
        <f t="shared" si="2"/>
        <v>York and Scarborough Teaching Hospitals NHS Foundation Trust</v>
      </c>
      <c r="C51" s="39">
        <v>229</v>
      </c>
      <c r="D51" s="39">
        <v>2.1704914569854736</v>
      </c>
      <c r="E51" s="114">
        <f t="shared" si="1"/>
        <v>2.6989311464130878</v>
      </c>
      <c r="F51" s="39">
        <v>0.65919780731201172</v>
      </c>
      <c r="G51" s="39">
        <v>5.009915828704834</v>
      </c>
      <c r="H51" s="39">
        <v>0</v>
      </c>
      <c r="I51" s="39">
        <v>6.5749554634094238</v>
      </c>
    </row>
    <row r="52" spans="1:9" x14ac:dyDescent="0.25">
      <c r="A52" s="32" t="s">
        <v>88</v>
      </c>
      <c r="B52" s="32" t="str">
        <f t="shared" si="2"/>
        <v>Barking, Havering and Redbridge University Hospitals NHS Trust</v>
      </c>
      <c r="C52" s="39">
        <v>248</v>
      </c>
      <c r="D52" s="39">
        <v>5.2935419082641602</v>
      </c>
      <c r="E52" s="114">
        <f t="shared" si="1"/>
        <v>2.6989311464130878</v>
      </c>
      <c r="F52" s="39">
        <v>0.78527361154556274</v>
      </c>
      <c r="G52" s="39">
        <v>4.9115023612976074</v>
      </c>
      <c r="H52" s="39">
        <v>1.8739445134997368E-2</v>
      </c>
      <c r="I52" s="39">
        <v>6.42620849609375</v>
      </c>
    </row>
    <row r="53" spans="1:9" x14ac:dyDescent="0.25">
      <c r="A53" s="32" t="s">
        <v>79</v>
      </c>
      <c r="B53" s="32" t="str">
        <f t="shared" si="2"/>
        <v>Northumbria Healthcare NHS Foundation Trust</v>
      </c>
      <c r="C53" s="39">
        <v>250</v>
      </c>
      <c r="D53" s="39">
        <v>1.4492936134338379</v>
      </c>
      <c r="E53" s="114">
        <f t="shared" si="1"/>
        <v>2.6989311464130878</v>
      </c>
      <c r="F53" s="39">
        <v>0.80070483684539795</v>
      </c>
      <c r="G53" s="39">
        <v>4.9099411964416504</v>
      </c>
      <c r="H53" s="39">
        <v>2.2790411487221718E-2</v>
      </c>
      <c r="I53" s="39">
        <v>6.398261547088623</v>
      </c>
    </row>
    <row r="54" spans="1:9" x14ac:dyDescent="0.25">
      <c r="A54" s="32" t="s">
        <v>58</v>
      </c>
      <c r="B54" s="32" t="str">
        <f t="shared" si="2"/>
        <v>The Shrewsbury and Telford Hospital NHS Trust</v>
      </c>
      <c r="C54" s="39">
        <v>260</v>
      </c>
      <c r="D54" s="39">
        <v>2.5478007793426514</v>
      </c>
      <c r="E54" s="114">
        <f t="shared" si="1"/>
        <v>2.6989311464130878</v>
      </c>
      <c r="F54" s="39">
        <v>0.81894683837890625</v>
      </c>
      <c r="G54" s="39">
        <v>4.876096248626709</v>
      </c>
      <c r="H54" s="39">
        <v>4.5085184276103973E-2</v>
      </c>
      <c r="I54" s="39">
        <v>6.366633415222168</v>
      </c>
    </row>
    <row r="55" spans="1:9" x14ac:dyDescent="0.25">
      <c r="A55" s="32" t="s">
        <v>61</v>
      </c>
      <c r="B55" s="32" t="str">
        <f t="shared" si="2"/>
        <v>University Hospitals Coventry and Warwickshire NHS Trust</v>
      </c>
      <c r="C55" s="39">
        <v>261</v>
      </c>
      <c r="D55" s="39">
        <v>3.865501880645752</v>
      </c>
      <c r="E55" s="114">
        <f t="shared" si="1"/>
        <v>2.6989311464130878</v>
      </c>
      <c r="F55" s="39">
        <v>0.82108592987060547</v>
      </c>
      <c r="G55" s="39">
        <v>4.8708310127258301</v>
      </c>
      <c r="H55" s="39">
        <v>4.752630740404129E-2</v>
      </c>
      <c r="I55" s="39">
        <v>6.359227180480957</v>
      </c>
    </row>
    <row r="56" spans="1:9" x14ac:dyDescent="0.25">
      <c r="A56" s="32" t="s">
        <v>93</v>
      </c>
      <c r="B56" s="32" t="str">
        <f t="shared" si="2"/>
        <v>The Newcastle Upon Tyne Hospitals NHS Foundation Trust</v>
      </c>
      <c r="C56" s="39">
        <v>263</v>
      </c>
      <c r="D56" s="39">
        <v>3.4205975532531738</v>
      </c>
      <c r="E56" s="114">
        <f t="shared" si="1"/>
        <v>2.6989311464130878</v>
      </c>
      <c r="F56" s="39">
        <v>0.82555150985717773</v>
      </c>
      <c r="G56" s="39">
        <v>4.859504222869873</v>
      </c>
      <c r="H56" s="39">
        <v>5.2538536489009857E-2</v>
      </c>
      <c r="I56" s="39">
        <v>6.3426060676574707</v>
      </c>
    </row>
    <row r="57" spans="1:9" x14ac:dyDescent="0.25">
      <c r="A57" s="32" t="s">
        <v>69</v>
      </c>
      <c r="B57" s="32" t="str">
        <f t="shared" si="2"/>
        <v>University Hospitals Plymouth NHS Trust</v>
      </c>
      <c r="C57" s="39">
        <v>265</v>
      </c>
      <c r="D57" s="39">
        <v>4.3171982765197754</v>
      </c>
      <c r="E57" s="114">
        <f t="shared" si="1"/>
        <v>2.6989311464130878</v>
      </c>
      <c r="F57" s="39">
        <v>0.83027535676956177</v>
      </c>
      <c r="G57" s="39">
        <v>4.8472108840942383</v>
      </c>
      <c r="H57" s="39">
        <v>5.773216113448143E-2</v>
      </c>
      <c r="I57" s="39">
        <v>6.3238344192504883</v>
      </c>
    </row>
    <row r="58" spans="1:9" x14ac:dyDescent="0.25">
      <c r="A58" s="32" t="s">
        <v>57</v>
      </c>
      <c r="B58" s="32" t="str">
        <f t="shared" si="2"/>
        <v>East Lancashire Hospitals NHS Trust</v>
      </c>
      <c r="C58" s="39">
        <v>265</v>
      </c>
      <c r="D58" s="39">
        <v>3.6048336029052734</v>
      </c>
      <c r="E58" s="114">
        <f t="shared" si="1"/>
        <v>2.6989311464130878</v>
      </c>
      <c r="F58" s="39">
        <v>0.83027535676956177</v>
      </c>
      <c r="G58" s="39">
        <v>4.8472108840942383</v>
      </c>
      <c r="H58" s="39">
        <v>5.773216113448143E-2</v>
      </c>
      <c r="I58" s="39">
        <v>6.3238344192504883</v>
      </c>
    </row>
    <row r="59" spans="1:9" x14ac:dyDescent="0.25">
      <c r="A59" s="32" t="s">
        <v>286</v>
      </c>
      <c r="B59" s="32" t="str">
        <f t="shared" si="2"/>
        <v>University Hospitals Dorset NHS Foundation Trust</v>
      </c>
      <c r="C59" s="39">
        <v>276</v>
      </c>
      <c r="D59" s="39">
        <v>3.0577054023742676</v>
      </c>
      <c r="E59" s="114">
        <f t="shared" si="1"/>
        <v>2.6989311464130878</v>
      </c>
      <c r="F59" s="39">
        <v>0.86135834455490112</v>
      </c>
      <c r="G59" s="39">
        <v>4.8122291564941406</v>
      </c>
      <c r="H59" s="39">
        <v>9.0013138949871063E-2</v>
      </c>
      <c r="I59" s="39">
        <v>6.2389702796936035</v>
      </c>
    </row>
    <row r="60" spans="1:9" x14ac:dyDescent="0.25">
      <c r="A60" s="32" t="s">
        <v>98</v>
      </c>
      <c r="B60" s="32" t="str">
        <f t="shared" si="2"/>
        <v>University Hospitals of North Midlands NHS Trust</v>
      </c>
      <c r="C60" s="39">
        <v>282</v>
      </c>
      <c r="D60" s="39">
        <v>4.6232657432556152</v>
      </c>
      <c r="E60" s="114">
        <f t="shared" si="1"/>
        <v>2.6989311464130878</v>
      </c>
      <c r="F60" s="39">
        <v>0.88243037462234497</v>
      </c>
      <c r="G60" s="39">
        <v>4.7981877326965332</v>
      </c>
      <c r="H60" s="39">
        <v>0.11075367033481598</v>
      </c>
      <c r="I60" s="39">
        <v>6.2155742645263672</v>
      </c>
    </row>
    <row r="61" spans="1:9" x14ac:dyDescent="0.25">
      <c r="A61" s="32" t="s">
        <v>74</v>
      </c>
      <c r="B61" s="32" t="str">
        <f t="shared" si="2"/>
        <v>Worcestershire Acute Hospitals NHS Trust</v>
      </c>
      <c r="C61" s="39">
        <v>285</v>
      </c>
      <c r="D61" s="39">
        <v>4.569758415222168</v>
      </c>
      <c r="E61" s="114">
        <f t="shared" si="1"/>
        <v>2.6989311464130878</v>
      </c>
      <c r="F61" s="39">
        <v>0.8942033052444458</v>
      </c>
      <c r="G61" s="39">
        <v>4.7868313789367676</v>
      </c>
      <c r="H61" s="39">
        <v>0.12210547178983688</v>
      </c>
      <c r="I61" s="39">
        <v>6.1953234672546387</v>
      </c>
    </row>
    <row r="62" spans="1:9" x14ac:dyDescent="0.25">
      <c r="A62" s="32" t="s">
        <v>80</v>
      </c>
      <c r="B62" s="32" t="str">
        <f t="shared" si="2"/>
        <v>Mid Yorkshire Hospitals NHS Trust</v>
      </c>
      <c r="C62" s="39">
        <v>287</v>
      </c>
      <c r="D62" s="39">
        <v>1.7702555656433105</v>
      </c>
      <c r="E62" s="114">
        <f t="shared" si="1"/>
        <v>2.6989311464130878</v>
      </c>
      <c r="F62" s="39">
        <v>0.90254312753677368</v>
      </c>
      <c r="G62" s="39">
        <v>4.7779364585876465</v>
      </c>
      <c r="H62" s="39">
        <v>0.13007199764251709</v>
      </c>
      <c r="I62" s="39">
        <v>6.1793298721313477</v>
      </c>
    </row>
    <row r="63" spans="1:9" x14ac:dyDescent="0.25">
      <c r="A63" s="32" t="s">
        <v>55</v>
      </c>
      <c r="B63" s="32" t="str">
        <f t="shared" si="2"/>
        <v>Royal Berkshire NHS Foundation Trust</v>
      </c>
      <c r="C63" s="39">
        <v>309</v>
      </c>
      <c r="D63" s="39">
        <v>3.708348274230957</v>
      </c>
      <c r="E63" s="114">
        <f t="shared" si="1"/>
        <v>2.6989311464130878</v>
      </c>
      <c r="F63" s="39">
        <v>0.99500435590744019</v>
      </c>
      <c r="G63" s="39">
        <v>4.7116618156433105</v>
      </c>
      <c r="H63" s="39">
        <v>0.2443167120218277</v>
      </c>
      <c r="I63" s="39">
        <v>6.0514645576477051</v>
      </c>
    </row>
    <row r="64" spans="1:9" x14ac:dyDescent="0.25">
      <c r="A64" s="32" t="s">
        <v>83</v>
      </c>
      <c r="B64" s="32" t="str">
        <f t="shared" si="2"/>
        <v>United Lincolnshire Hospitals NHS Trust</v>
      </c>
      <c r="C64" s="39">
        <v>310</v>
      </c>
      <c r="D64" s="39">
        <v>0.95492357015609741</v>
      </c>
      <c r="E64" s="114">
        <f t="shared" si="1"/>
        <v>2.6989311464130878</v>
      </c>
      <c r="F64" s="39">
        <v>0.99634599685668945</v>
      </c>
      <c r="G64" s="39">
        <v>4.7084012031555176</v>
      </c>
      <c r="H64" s="39">
        <v>0.25093433260917664</v>
      </c>
      <c r="I64" s="39">
        <v>6.0441298484802246</v>
      </c>
    </row>
    <row r="65" spans="1:9" x14ac:dyDescent="0.25">
      <c r="A65" s="32" t="s">
        <v>32</v>
      </c>
      <c r="B65" s="32" t="str">
        <f t="shared" si="2"/>
        <v>Bedfordshire Hospitals NHS Foundation Trust</v>
      </c>
      <c r="C65" s="39">
        <v>311</v>
      </c>
      <c r="D65" s="39">
        <v>3.7163600921630859</v>
      </c>
      <c r="E65" s="114">
        <f t="shared" si="1"/>
        <v>2.6989311464130878</v>
      </c>
      <c r="F65" s="39">
        <v>0.99774038791656494</v>
      </c>
      <c r="G65" s="39">
        <v>4.704899787902832</v>
      </c>
      <c r="H65" s="39">
        <v>0.25770169496536255</v>
      </c>
      <c r="I65" s="39">
        <v>6.0364184379577637</v>
      </c>
    </row>
    <row r="66" spans="1:9" x14ac:dyDescent="0.25">
      <c r="A66" s="32" t="s">
        <v>90</v>
      </c>
      <c r="B66" s="32" t="str">
        <f t="shared" ref="B66:B97" si="3">IFERROR(VLOOKUP(A66,trust_lookup,2,0),"")</f>
        <v>Norfolk and Norwich University Hospitals NHS Foundation Trust</v>
      </c>
      <c r="C66" s="39">
        <v>326</v>
      </c>
      <c r="D66" s="39">
        <v>3.0889754295349121</v>
      </c>
      <c r="E66" s="114">
        <f t="shared" si="1"/>
        <v>2.6989311464130878</v>
      </c>
      <c r="F66" s="39">
        <v>1.0256539583206177</v>
      </c>
      <c r="G66" s="39">
        <v>4.6519298553466797</v>
      </c>
      <c r="H66" s="39">
        <v>0.32204079627990723</v>
      </c>
      <c r="I66" s="39">
        <v>5.9613685607910156</v>
      </c>
    </row>
    <row r="67" spans="1:9" x14ac:dyDescent="0.25">
      <c r="A67" s="32" t="s">
        <v>6</v>
      </c>
      <c r="B67" s="32" t="str">
        <f t="shared" si="3"/>
        <v/>
      </c>
      <c r="C67" s="39">
        <v>341</v>
      </c>
      <c r="D67" s="39"/>
      <c r="E67" s="114">
        <f t="shared" ref="E67:E117" si="4">$P$9</f>
        <v>2.6989311464130878</v>
      </c>
      <c r="F67" s="39">
        <v>1.0693701505661011</v>
      </c>
      <c r="G67" s="39">
        <v>4.6188359260559082</v>
      </c>
      <c r="H67" s="39">
        <v>0.34506204724311829</v>
      </c>
      <c r="I67" s="39">
        <v>5.8617229461669922</v>
      </c>
    </row>
    <row r="68" spans="1:9" x14ac:dyDescent="0.25">
      <c r="A68" s="32" t="s">
        <v>81</v>
      </c>
      <c r="B68" s="32" t="str">
        <f t="shared" si="3"/>
        <v>Oxford University Hospitals NHS Foundation Trust</v>
      </c>
      <c r="C68" s="39">
        <v>351</v>
      </c>
      <c r="D68" s="39">
        <v>4.1850080490112305</v>
      </c>
      <c r="E68" s="114">
        <f t="shared" si="4"/>
        <v>2.6989311464130878</v>
      </c>
      <c r="F68" s="39">
        <v>1.109600305557251</v>
      </c>
      <c r="G68" s="39">
        <v>4.5836186408996582</v>
      </c>
      <c r="H68" s="39">
        <v>0.36671346426010132</v>
      </c>
      <c r="I68" s="39">
        <v>5.8421039581298828</v>
      </c>
    </row>
    <row r="69" spans="1:9" x14ac:dyDescent="0.25">
      <c r="A69" s="32" t="s">
        <v>100</v>
      </c>
      <c r="B69" s="32" t="str">
        <f t="shared" si="3"/>
        <v>Portsmouth Hospitals University NHS Trust</v>
      </c>
      <c r="C69" s="39">
        <v>354</v>
      </c>
      <c r="D69" s="39">
        <v>3.5110464096069336</v>
      </c>
      <c r="E69" s="114">
        <f t="shared" si="4"/>
        <v>2.6989311464130878</v>
      </c>
      <c r="F69" s="39">
        <v>1.1237044334411621</v>
      </c>
      <c r="G69" s="39">
        <v>4.5832948684692383</v>
      </c>
      <c r="H69" s="39">
        <v>0.37440818548202515</v>
      </c>
      <c r="I69" s="39">
        <v>5.8282318115234375</v>
      </c>
    </row>
    <row r="70" spans="1:9" x14ac:dyDescent="0.25">
      <c r="A70" s="32" t="s">
        <v>96</v>
      </c>
      <c r="B70" s="32" t="str">
        <f t="shared" si="3"/>
        <v>Imperial College Healthcare NHS Trust</v>
      </c>
      <c r="C70" s="39">
        <v>366</v>
      </c>
      <c r="D70" s="39">
        <v>2.2107782363891602</v>
      </c>
      <c r="E70" s="114">
        <f t="shared" si="4"/>
        <v>2.6989311464130878</v>
      </c>
      <c r="F70" s="39">
        <v>1.1389116048812866</v>
      </c>
      <c r="G70" s="39">
        <v>4.5598516464233398</v>
      </c>
      <c r="H70" s="39">
        <v>0.41183844208717346</v>
      </c>
      <c r="I70" s="39">
        <v>5.7549619674682617</v>
      </c>
    </row>
    <row r="71" spans="1:9" x14ac:dyDescent="0.25">
      <c r="A71" s="32" t="s">
        <v>95</v>
      </c>
      <c r="B71" s="32" t="str">
        <f t="shared" si="3"/>
        <v>Maidstone and Tunbridge Wells NHS Trust</v>
      </c>
      <c r="C71" s="39">
        <v>371</v>
      </c>
      <c r="D71" s="39">
        <v>1.5296711921691895</v>
      </c>
      <c r="E71" s="114">
        <f t="shared" si="4"/>
        <v>2.6989311464130878</v>
      </c>
      <c r="F71" s="39">
        <v>1.1460335254669189</v>
      </c>
      <c r="G71" s="39">
        <v>4.5422072410583496</v>
      </c>
      <c r="H71" s="39">
        <v>0.43107616901397705</v>
      </c>
      <c r="I71" s="39">
        <v>5.7502484321594238</v>
      </c>
    </row>
    <row r="72" spans="1:9" x14ac:dyDescent="0.25">
      <c r="A72" s="32" t="s">
        <v>92</v>
      </c>
      <c r="B72" s="32" t="str">
        <f t="shared" si="3"/>
        <v>University Hospitals of Derby and Burton NHS Foundation Trust</v>
      </c>
      <c r="C72" s="39">
        <v>413</v>
      </c>
      <c r="D72" s="39">
        <v>2.2525603771209717</v>
      </c>
      <c r="E72" s="114">
        <f t="shared" si="4"/>
        <v>2.6989311464130878</v>
      </c>
      <c r="F72" s="39">
        <v>1.2428605556488037</v>
      </c>
      <c r="G72" s="39">
        <v>4.4614334106445313</v>
      </c>
      <c r="H72" s="39">
        <v>0.54456770420074463</v>
      </c>
      <c r="I72" s="39">
        <v>5.572232723236084</v>
      </c>
    </row>
    <row r="73" spans="1:9" x14ac:dyDescent="0.25">
      <c r="A73" s="32" t="s">
        <v>103</v>
      </c>
      <c r="B73" s="32" t="str">
        <f t="shared" si="3"/>
        <v>Leeds Teaching Hospitals NHS Trust</v>
      </c>
      <c r="C73" s="39">
        <v>434</v>
      </c>
      <c r="D73" s="39">
        <v>5.1611104011535645</v>
      </c>
      <c r="E73" s="114">
        <f t="shared" si="4"/>
        <v>2.6989311464130878</v>
      </c>
      <c r="F73" s="39">
        <v>1.2737870216369629</v>
      </c>
      <c r="G73" s="39">
        <v>4.415834903717041</v>
      </c>
      <c r="H73" s="39">
        <v>0.59491062164306641</v>
      </c>
      <c r="I73" s="39">
        <v>5.5094313621520996</v>
      </c>
    </row>
    <row r="74" spans="1:9" x14ac:dyDescent="0.25">
      <c r="A74" s="32" t="s">
        <v>45</v>
      </c>
      <c r="B74" s="32" t="str">
        <f t="shared" si="3"/>
        <v>University Hospitals Sussex NHS Foundation Trust</v>
      </c>
      <c r="C74" s="39">
        <v>436</v>
      </c>
      <c r="D74" s="39">
        <v>2.2196900844573975</v>
      </c>
      <c r="E74" s="114">
        <f t="shared" si="4"/>
        <v>2.6989311464130878</v>
      </c>
      <c r="F74" s="39">
        <v>1.2780417203903198</v>
      </c>
      <c r="G74" s="39">
        <v>4.415123462677002</v>
      </c>
      <c r="H74" s="39">
        <v>0.60141414403915405</v>
      </c>
      <c r="I74" s="39">
        <v>5.4978523254394531</v>
      </c>
    </row>
    <row r="75" spans="1:9" x14ac:dyDescent="0.25">
      <c r="A75" s="32" t="s">
        <v>107</v>
      </c>
      <c r="B75" s="32" t="str">
        <f t="shared" si="3"/>
        <v>Guy's and St Thomas' NHS Foundation Trust</v>
      </c>
      <c r="C75" s="39">
        <v>452</v>
      </c>
      <c r="D75" s="39">
        <v>3.6077034473419189</v>
      </c>
      <c r="E75" s="114">
        <f t="shared" si="4"/>
        <v>2.6989311464130878</v>
      </c>
      <c r="F75" s="39">
        <v>1.3221474885940552</v>
      </c>
      <c r="G75" s="39">
        <v>4.3865017890930176</v>
      </c>
      <c r="H75" s="39">
        <v>0.66484212875366211</v>
      </c>
      <c r="I75" s="39">
        <v>5.4633140563964844</v>
      </c>
    </row>
    <row r="76" spans="1:9" x14ac:dyDescent="0.25">
      <c r="A76" s="32" t="s">
        <v>105</v>
      </c>
      <c r="B76" s="32" t="str">
        <f t="shared" si="3"/>
        <v>Barts Health NHS Trust</v>
      </c>
      <c r="C76" s="39">
        <v>460</v>
      </c>
      <c r="D76" s="39">
        <v>5.5074405670166016</v>
      </c>
      <c r="E76" s="114">
        <f t="shared" si="4"/>
        <v>2.6989311464130878</v>
      </c>
      <c r="F76" s="39">
        <v>1.3292524814605713</v>
      </c>
      <c r="G76" s="39">
        <v>4.3693056106567383</v>
      </c>
      <c r="H76" s="39">
        <v>0.66985434293746948</v>
      </c>
      <c r="I76" s="39">
        <v>5.4254693984985352</v>
      </c>
    </row>
    <row r="77" spans="1:9" x14ac:dyDescent="0.25">
      <c r="A77" s="32" t="s">
        <v>104</v>
      </c>
      <c r="B77" s="32" t="str">
        <f t="shared" si="3"/>
        <v>University Hospitals Bristol and Weston NHS Foundation Trust</v>
      </c>
      <c r="C77" s="39">
        <v>499</v>
      </c>
      <c r="D77" s="39">
        <v>3.2161717414855957</v>
      </c>
      <c r="E77" s="114">
        <f t="shared" si="4"/>
        <v>2.6989311464130878</v>
      </c>
      <c r="F77" s="39">
        <v>1.3954228162765503</v>
      </c>
      <c r="G77" s="39">
        <v>4.3179078102111816</v>
      </c>
      <c r="H77" s="39">
        <v>0.73756444454193115</v>
      </c>
      <c r="I77" s="39">
        <v>5.3311319351196289</v>
      </c>
    </row>
    <row r="78" spans="1:9" x14ac:dyDescent="0.25">
      <c r="A78" s="32" t="s">
        <v>6</v>
      </c>
      <c r="B78" s="32" t="str">
        <f t="shared" si="3"/>
        <v/>
      </c>
      <c r="C78" s="39">
        <v>511</v>
      </c>
      <c r="D78" s="39"/>
      <c r="E78" s="114">
        <f t="shared" si="4"/>
        <v>2.6989311464130878</v>
      </c>
      <c r="F78" s="39">
        <v>1.4052140712738037</v>
      </c>
      <c r="G78" s="39">
        <v>4.2924699783325195</v>
      </c>
      <c r="H78" s="39">
        <v>0.77952563762664795</v>
      </c>
      <c r="I78" s="39">
        <v>5.2838506698608398</v>
      </c>
    </row>
    <row r="79" spans="1:9" x14ac:dyDescent="0.25">
      <c r="A79" s="32" t="s">
        <v>94</v>
      </c>
      <c r="B79" s="32" t="str">
        <f t="shared" si="3"/>
        <v>Gloucestershire Hospitals NHS Foundation Trust</v>
      </c>
      <c r="C79" s="39">
        <v>533</v>
      </c>
      <c r="D79" s="39">
        <v>1.0123292207717896</v>
      </c>
      <c r="E79" s="114">
        <f t="shared" si="4"/>
        <v>2.6989311464130878</v>
      </c>
      <c r="F79" s="39">
        <v>1.4323804378509521</v>
      </c>
      <c r="G79" s="39">
        <v>4.2685580253601074</v>
      </c>
      <c r="H79" s="39">
        <v>0.79778361320495605</v>
      </c>
      <c r="I79" s="39">
        <v>5.2366929054260254</v>
      </c>
    </row>
    <row r="80" spans="1:9" x14ac:dyDescent="0.25">
      <c r="A80" s="32" t="s">
        <v>89</v>
      </c>
      <c r="B80" s="32" t="str">
        <f t="shared" si="3"/>
        <v>Mid and South Essex NHS Foundation Trust</v>
      </c>
      <c r="C80" s="39">
        <v>570</v>
      </c>
      <c r="D80" s="39">
        <v>1.0583902597427368</v>
      </c>
      <c r="E80" s="114">
        <f t="shared" si="4"/>
        <v>2.6989311464130878</v>
      </c>
      <c r="F80" s="39">
        <v>1.4788836240768433</v>
      </c>
      <c r="G80" s="39">
        <v>4.2156453132629395</v>
      </c>
      <c r="H80" s="39">
        <v>0.87852263450622559</v>
      </c>
      <c r="I80" s="39">
        <v>5.1619668006896973</v>
      </c>
    </row>
    <row r="81" spans="1:9" x14ac:dyDescent="0.25">
      <c r="A81" s="32" t="s">
        <v>101</v>
      </c>
      <c r="B81" s="32" t="str">
        <f t="shared" si="3"/>
        <v>East and North Hertfordshire NHS Trust</v>
      </c>
      <c r="C81" s="39">
        <v>627</v>
      </c>
      <c r="D81" s="39">
        <v>2.6475224494934082</v>
      </c>
      <c r="E81" s="114">
        <f t="shared" si="4"/>
        <v>2.6989311464130878</v>
      </c>
      <c r="F81" s="39">
        <v>1.5460038185119629</v>
      </c>
      <c r="G81" s="39">
        <v>4.1539316177368164</v>
      </c>
      <c r="H81" s="39">
        <v>0.96029984951019287</v>
      </c>
      <c r="I81" s="39">
        <v>5.0489258766174316</v>
      </c>
    </row>
    <row r="82" spans="1:9" x14ac:dyDescent="0.25">
      <c r="A82" s="32" t="s">
        <v>108</v>
      </c>
      <c r="B82" s="32" t="str">
        <f t="shared" si="3"/>
        <v>Nottingham University Hospitals NHS Trust</v>
      </c>
      <c r="C82" s="39">
        <v>658</v>
      </c>
      <c r="D82" s="39">
        <v>3.8955833911895752</v>
      </c>
      <c r="E82" s="114">
        <f t="shared" si="4"/>
        <v>2.6989311464130878</v>
      </c>
      <c r="F82" s="39">
        <v>1.5762109756469727</v>
      </c>
      <c r="G82" s="39">
        <v>4.1259641647338867</v>
      </c>
      <c r="H82" s="39">
        <v>0.98588114976882935</v>
      </c>
      <c r="I82" s="39">
        <v>4.9901032447814941</v>
      </c>
    </row>
    <row r="83" spans="1:9" x14ac:dyDescent="0.25">
      <c r="A83" s="32" t="s">
        <v>6</v>
      </c>
      <c r="B83" s="32" t="str">
        <f t="shared" si="3"/>
        <v/>
      </c>
      <c r="C83" s="39">
        <v>681</v>
      </c>
      <c r="D83" s="39"/>
      <c r="E83" s="114">
        <f t="shared" si="4"/>
        <v>2.6989311464130878</v>
      </c>
      <c r="F83" s="39">
        <v>1.6050601005554199</v>
      </c>
      <c r="G83" s="39">
        <v>4.1029210090637207</v>
      </c>
      <c r="H83" s="39">
        <v>1.0304665565490723</v>
      </c>
      <c r="I83" s="39">
        <v>4.9543032646179199</v>
      </c>
    </row>
    <row r="84" spans="1:9" x14ac:dyDescent="0.25">
      <c r="A84" s="32" t="s">
        <v>6</v>
      </c>
      <c r="B84" s="32" t="str">
        <f t="shared" si="3"/>
        <v/>
      </c>
      <c r="C84" s="39">
        <v>851</v>
      </c>
      <c r="D84" s="39"/>
      <c r="E84" s="114">
        <f t="shared" si="4"/>
        <v>2.6989311464130878</v>
      </c>
      <c r="F84" s="39">
        <v>1.7346574068069458</v>
      </c>
      <c r="G84" s="39">
        <v>3.9752132892608643</v>
      </c>
      <c r="H84" s="39">
        <v>1.2002794742584229</v>
      </c>
      <c r="I84" s="39">
        <v>4.7201986312866211</v>
      </c>
    </row>
    <row r="85" spans="1:9" x14ac:dyDescent="0.25">
      <c r="A85" s="32" t="s">
        <v>109</v>
      </c>
      <c r="B85" s="32" t="str">
        <f t="shared" si="3"/>
        <v>The Royal Marsden NHS Foundation Trust</v>
      </c>
      <c r="C85" s="39">
        <v>859</v>
      </c>
      <c r="D85" s="39">
        <v>3.4360220432281494</v>
      </c>
      <c r="E85" s="114">
        <f t="shared" si="4"/>
        <v>2.6989311464130878</v>
      </c>
      <c r="F85" s="39">
        <v>1.7439275979995728</v>
      </c>
      <c r="G85" s="39">
        <v>3.968419075012207</v>
      </c>
      <c r="H85" s="39">
        <v>1.2052092552185059</v>
      </c>
      <c r="I85" s="39">
        <v>4.7149772644042969</v>
      </c>
    </row>
    <row r="86" spans="1:9" x14ac:dyDescent="0.25">
      <c r="A86" s="32" t="s">
        <v>110</v>
      </c>
      <c r="B86" s="32" t="str">
        <f t="shared" si="3"/>
        <v>Sheffield Teaching Hospitals NHS Foundation Trust</v>
      </c>
      <c r="C86" s="39">
        <v>871</v>
      </c>
      <c r="D86" s="39">
        <v>5.0101995468139648</v>
      </c>
      <c r="E86" s="114">
        <f t="shared" si="4"/>
        <v>2.6989311464130878</v>
      </c>
      <c r="F86" s="39">
        <v>1.7475062608718872</v>
      </c>
      <c r="G86" s="39">
        <v>3.9645061492919922</v>
      </c>
      <c r="H86" s="39">
        <v>1.2165039777755737</v>
      </c>
      <c r="I86" s="39">
        <v>4.6967883110046387</v>
      </c>
    </row>
    <row r="87" spans="1:9" x14ac:dyDescent="0.25">
      <c r="A87" s="32" t="s">
        <v>6</v>
      </c>
      <c r="B87" s="32" t="str">
        <f t="shared" si="3"/>
        <v/>
      </c>
      <c r="C87" s="39">
        <v>1021</v>
      </c>
      <c r="D87" s="39"/>
      <c r="E87" s="114">
        <f t="shared" si="4"/>
        <v>2.6989311464130878</v>
      </c>
      <c r="F87" s="39">
        <v>1.832821249961853</v>
      </c>
      <c r="G87" s="39">
        <v>3.8802943229675293</v>
      </c>
      <c r="H87" s="39">
        <v>1.3350757360458374</v>
      </c>
      <c r="I87" s="39">
        <v>4.55450439453125</v>
      </c>
    </row>
    <row r="88" spans="1:9" x14ac:dyDescent="0.25">
      <c r="A88" s="32" t="s">
        <v>6</v>
      </c>
      <c r="B88" s="32" t="str">
        <f t="shared" si="3"/>
        <v/>
      </c>
      <c r="C88" s="39">
        <v>1191</v>
      </c>
      <c r="D88" s="39"/>
      <c r="E88" s="114">
        <f t="shared" si="4"/>
        <v>2.6989311464130878</v>
      </c>
      <c r="F88" s="39">
        <v>1.9097603559494019</v>
      </c>
      <c r="G88" s="39">
        <v>3.8045387268066406</v>
      </c>
      <c r="H88" s="39">
        <v>1.4433296918869019</v>
      </c>
      <c r="I88" s="39">
        <v>4.423210620880127</v>
      </c>
    </row>
    <row r="89" spans="1:9" x14ac:dyDescent="0.25">
      <c r="A89" s="32" t="s">
        <v>111</v>
      </c>
      <c r="B89" s="32" t="str">
        <f t="shared" si="3"/>
        <v>The Clatterbridge Cancer Centre NHS Foundation Trust</v>
      </c>
      <c r="C89" s="39">
        <v>1266</v>
      </c>
      <c r="D89" s="39">
        <v>1.513458251953125</v>
      </c>
      <c r="E89" s="114">
        <f t="shared" si="4"/>
        <v>2.6989311464130878</v>
      </c>
      <c r="F89" s="39">
        <v>1.9376091957092285</v>
      </c>
      <c r="G89" s="39">
        <v>3.7757759094238281</v>
      </c>
      <c r="H89" s="39">
        <v>1.4842349290847778</v>
      </c>
      <c r="I89" s="39">
        <v>4.374262809753418</v>
      </c>
    </row>
    <row r="90" spans="1:9" x14ac:dyDescent="0.25">
      <c r="A90" s="32" t="s">
        <v>6</v>
      </c>
      <c r="B90" s="32" t="str">
        <f t="shared" si="3"/>
        <v/>
      </c>
      <c r="C90" s="39">
        <v>1361</v>
      </c>
      <c r="D90" s="39"/>
      <c r="E90" s="114">
        <f t="shared" si="4"/>
        <v>2.6989311464130878</v>
      </c>
      <c r="F90" s="39">
        <v>1.9722107648849487</v>
      </c>
      <c r="G90" s="39">
        <v>3.7423350811004639</v>
      </c>
      <c r="H90" s="39">
        <v>1.5312341451644897</v>
      </c>
      <c r="I90" s="39">
        <v>4.3177986145019531</v>
      </c>
    </row>
    <row r="91" spans="1:9" x14ac:dyDescent="0.25">
      <c r="A91" s="32" t="s">
        <v>6</v>
      </c>
      <c r="B91" s="32" t="str">
        <f t="shared" si="3"/>
        <v/>
      </c>
      <c r="C91" s="39">
        <v>1531</v>
      </c>
      <c r="D91" s="39"/>
      <c r="E91" s="114">
        <f t="shared" si="4"/>
        <v>2.6989311464130878</v>
      </c>
      <c r="F91" s="39">
        <v>2.0244884490966797</v>
      </c>
      <c r="G91" s="39">
        <v>3.6939780712127686</v>
      </c>
      <c r="H91" s="39">
        <v>1.6011512279510498</v>
      </c>
      <c r="I91" s="39">
        <v>4.2313246726989746</v>
      </c>
    </row>
    <row r="92" spans="1:9" x14ac:dyDescent="0.25">
      <c r="A92" s="32" t="s">
        <v>112</v>
      </c>
      <c r="B92" s="32" t="str">
        <f t="shared" si="3"/>
        <v>The Christie NHS Foundation Trust</v>
      </c>
      <c r="C92" s="39">
        <v>1644</v>
      </c>
      <c r="D92" s="39">
        <v>2.5359187126159668</v>
      </c>
      <c r="E92" s="114">
        <f t="shared" si="4"/>
        <v>2.6989311464130878</v>
      </c>
      <c r="F92" s="39">
        <v>2.0520427227020264</v>
      </c>
      <c r="G92" s="39">
        <v>3.6643280982971191</v>
      </c>
      <c r="H92" s="39">
        <v>1.6461715698242188</v>
      </c>
      <c r="I92" s="39">
        <v>4.1818747520446777</v>
      </c>
    </row>
    <row r="93" spans="1:9" x14ac:dyDescent="0.25">
      <c r="A93" s="32" t="s">
        <v>6</v>
      </c>
      <c r="B93" s="32" t="str">
        <f t="shared" si="3"/>
        <v/>
      </c>
      <c r="C93" s="39">
        <v>1658</v>
      </c>
      <c r="D93" s="39"/>
      <c r="E93" s="114">
        <f t="shared" si="4"/>
        <v>2.6989311464130878</v>
      </c>
      <c r="F93" s="39">
        <v>2.0563879013061523</v>
      </c>
      <c r="G93" s="39">
        <v>3.6612522602081299</v>
      </c>
      <c r="H93" s="39">
        <v>1.6484558582305908</v>
      </c>
      <c r="I93" s="39">
        <v>4.1756963729858398</v>
      </c>
    </row>
    <row r="94" spans="1:9" x14ac:dyDescent="0.25">
      <c r="A94" s="32" t="s">
        <v>6</v>
      </c>
      <c r="B94" s="32" t="str">
        <f t="shared" si="3"/>
        <v/>
      </c>
      <c r="C94" s="39">
        <v>1672</v>
      </c>
      <c r="D94" s="39"/>
      <c r="E94" s="114">
        <f t="shared" si="4"/>
        <v>2.6989311464130878</v>
      </c>
      <c r="F94" s="39">
        <v>2.0583488941192627</v>
      </c>
      <c r="G94" s="39">
        <v>3.6571431159973145</v>
      </c>
      <c r="H94" s="39">
        <v>1.6535534858703613</v>
      </c>
      <c r="I94" s="39">
        <v>4.1704773902893066</v>
      </c>
    </row>
    <row r="95" spans="1:9" x14ac:dyDescent="0.25">
      <c r="A95" s="32" t="s">
        <v>6</v>
      </c>
      <c r="B95" s="32" t="str">
        <f t="shared" si="3"/>
        <v/>
      </c>
      <c r="C95" s="39">
        <v>1687</v>
      </c>
      <c r="D95" s="39"/>
      <c r="E95" s="114">
        <f t="shared" si="4"/>
        <v>2.6989311464130878</v>
      </c>
      <c r="F95" s="39">
        <v>2.0627851486206055</v>
      </c>
      <c r="G95" s="39">
        <v>3.6545059680938721</v>
      </c>
      <c r="H95" s="39">
        <v>1.6615282297134399</v>
      </c>
      <c r="I95" s="39">
        <v>4.1640396118164063</v>
      </c>
    </row>
    <row r="96" spans="1:9" x14ac:dyDescent="0.25">
      <c r="A96" s="32" t="s">
        <v>6</v>
      </c>
      <c r="B96" s="32" t="str">
        <f t="shared" si="3"/>
        <v/>
      </c>
      <c r="C96" s="39">
        <v>1701</v>
      </c>
      <c r="D96" s="39"/>
      <c r="E96" s="114">
        <f t="shared" si="4"/>
        <v>2.6989311464130878</v>
      </c>
      <c r="F96" s="39">
        <v>2.0662851333618164</v>
      </c>
      <c r="G96" s="39">
        <v>3.6500115394592285</v>
      </c>
      <c r="H96" s="39">
        <v>1.6633961200714111</v>
      </c>
      <c r="I96" s="39">
        <v>4.158808708190918</v>
      </c>
    </row>
    <row r="97" spans="1:9" x14ac:dyDescent="0.25">
      <c r="A97" s="32" t="s">
        <v>6</v>
      </c>
      <c r="B97" s="32" t="str">
        <f t="shared" si="3"/>
        <v/>
      </c>
      <c r="C97" s="39">
        <v>1701</v>
      </c>
      <c r="D97" s="39"/>
      <c r="E97" s="114">
        <f t="shared" si="4"/>
        <v>2.6989311464130878</v>
      </c>
      <c r="F97" s="39">
        <v>2.0662851333618164</v>
      </c>
      <c r="G97" s="39">
        <v>3.6500115394592285</v>
      </c>
      <c r="H97" s="39">
        <v>1.6633961200714111</v>
      </c>
      <c r="I97" s="39">
        <v>4.158808708190918</v>
      </c>
    </row>
    <row r="98" spans="1:9" x14ac:dyDescent="0.25">
      <c r="A98" s="32" t="s">
        <v>6</v>
      </c>
      <c r="B98" s="32" t="str">
        <f t="shared" ref="B98:B117" si="5">IFERROR(VLOOKUP(A98,trust_lookup,2,0),"")</f>
        <v/>
      </c>
      <c r="C98" s="39">
        <v>1715</v>
      </c>
      <c r="D98" s="39"/>
      <c r="E98" s="114">
        <f t="shared" si="4"/>
        <v>2.6989311464130878</v>
      </c>
      <c r="F98" s="39">
        <v>2.0685033798217773</v>
      </c>
      <c r="G98" s="39">
        <v>3.6481471061706543</v>
      </c>
      <c r="H98" s="39">
        <v>1.6679259538650513</v>
      </c>
      <c r="I98" s="39">
        <v>4.1528215408325195</v>
      </c>
    </row>
    <row r="99" spans="1:9" x14ac:dyDescent="0.25">
      <c r="A99" s="32" t="s">
        <v>6</v>
      </c>
      <c r="B99" s="32" t="str">
        <f t="shared" si="5"/>
        <v/>
      </c>
      <c r="C99" s="39">
        <v>1729</v>
      </c>
      <c r="D99" s="39"/>
      <c r="E99" s="114">
        <f t="shared" si="4"/>
        <v>2.6989311464130878</v>
      </c>
      <c r="F99" s="39">
        <v>2.072800874710083</v>
      </c>
      <c r="G99" s="39">
        <v>3.6431436538696289</v>
      </c>
      <c r="H99" s="39">
        <v>1.6756166219711304</v>
      </c>
      <c r="I99" s="39">
        <v>4.1479954719543457</v>
      </c>
    </row>
    <row r="100" spans="1:9" x14ac:dyDescent="0.25">
      <c r="A100" s="32" t="s">
        <v>6</v>
      </c>
      <c r="B100" s="32" t="str">
        <f t="shared" si="5"/>
        <v/>
      </c>
      <c r="C100" s="39">
        <v>1744</v>
      </c>
      <c r="D100" s="39"/>
      <c r="E100" s="114">
        <f t="shared" si="4"/>
        <v>2.6989311464130878</v>
      </c>
      <c r="F100" s="39">
        <v>2.0758676528930664</v>
      </c>
      <c r="G100" s="39">
        <v>3.6416118144989014</v>
      </c>
      <c r="H100" s="39">
        <v>1.6778131723403931</v>
      </c>
      <c r="I100" s="39">
        <v>4.1417331695556641</v>
      </c>
    </row>
    <row r="101" spans="1:9" x14ac:dyDescent="0.25">
      <c r="A101" s="32" t="s">
        <v>6</v>
      </c>
      <c r="B101" s="32" t="str">
        <f t="shared" si="5"/>
        <v/>
      </c>
      <c r="C101" s="39">
        <v>1758</v>
      </c>
      <c r="D101" s="39"/>
      <c r="E101" s="114">
        <f t="shared" si="4"/>
        <v>2.6989311464130878</v>
      </c>
      <c r="F101" s="39">
        <v>2.0783455371856689</v>
      </c>
      <c r="G101" s="39">
        <v>3.6370828151702881</v>
      </c>
      <c r="H101" s="39">
        <v>1.6818523406982422</v>
      </c>
      <c r="I101" s="39">
        <v>4.1369214057922363</v>
      </c>
    </row>
    <row r="102" spans="1:9" x14ac:dyDescent="0.25">
      <c r="A102" s="32" t="s">
        <v>6</v>
      </c>
      <c r="B102" s="32" t="str">
        <f t="shared" si="5"/>
        <v/>
      </c>
      <c r="C102" s="39">
        <v>1772</v>
      </c>
      <c r="D102" s="39"/>
      <c r="E102" s="114">
        <f t="shared" si="4"/>
        <v>2.6989311464130878</v>
      </c>
      <c r="F102" s="39">
        <v>2.0828871726989746</v>
      </c>
      <c r="G102" s="39">
        <v>3.6353673934936523</v>
      </c>
      <c r="H102" s="39">
        <v>1.6888864040374756</v>
      </c>
      <c r="I102" s="39">
        <v>4.131040096282959</v>
      </c>
    </row>
    <row r="103" spans="1:9" x14ac:dyDescent="0.25">
      <c r="A103" s="32" t="s">
        <v>6</v>
      </c>
      <c r="B103" s="32" t="str">
        <f t="shared" si="5"/>
        <v/>
      </c>
      <c r="C103" s="39">
        <v>1786</v>
      </c>
      <c r="D103" s="39"/>
      <c r="E103" s="114">
        <f t="shared" si="4"/>
        <v>2.6989311464130878</v>
      </c>
      <c r="F103" s="39">
        <v>2.0850348472595215</v>
      </c>
      <c r="G103" s="39">
        <v>3.6315069198608398</v>
      </c>
      <c r="H103" s="39">
        <v>1.6915664672851563</v>
      </c>
      <c r="I103" s="39">
        <v>4.1266393661499023</v>
      </c>
    </row>
    <row r="104" spans="1:9" x14ac:dyDescent="0.25">
      <c r="A104" s="32" t="s">
        <v>6</v>
      </c>
      <c r="B104" s="32" t="str">
        <f t="shared" si="5"/>
        <v/>
      </c>
      <c r="C104" s="39">
        <v>1801</v>
      </c>
      <c r="D104" s="39"/>
      <c r="E104" s="114">
        <f t="shared" si="4"/>
        <v>2.6989311464130878</v>
      </c>
      <c r="F104" s="39">
        <v>2.0878994464874268</v>
      </c>
      <c r="G104" s="39">
        <v>3.6290180683135986</v>
      </c>
      <c r="H104" s="39">
        <v>1.6953425407409668</v>
      </c>
      <c r="I104" s="39">
        <v>4.1204757690429688</v>
      </c>
    </row>
    <row r="105" spans="1:9" x14ac:dyDescent="0.25">
      <c r="A105" s="32" t="s">
        <v>6</v>
      </c>
      <c r="B105" s="32" t="str">
        <f t="shared" si="5"/>
        <v/>
      </c>
      <c r="C105" s="39">
        <v>1815</v>
      </c>
      <c r="D105" s="39"/>
      <c r="E105" s="114">
        <f t="shared" si="4"/>
        <v>2.6989311464130878</v>
      </c>
      <c r="F105" s="39">
        <v>2.0926897525787354</v>
      </c>
      <c r="G105" s="39">
        <v>3.6256165504455566</v>
      </c>
      <c r="H105" s="39">
        <v>1.7018043994903564</v>
      </c>
      <c r="I105" s="39">
        <v>4.1161112785339355</v>
      </c>
    </row>
    <row r="106" spans="1:9" x14ac:dyDescent="0.25">
      <c r="A106" s="32" t="s">
        <v>6</v>
      </c>
      <c r="B106" s="32" t="str">
        <f t="shared" si="5"/>
        <v/>
      </c>
      <c r="C106" s="39">
        <v>1829</v>
      </c>
      <c r="D106" s="39"/>
      <c r="E106" s="114">
        <f t="shared" si="4"/>
        <v>2.6989311464130878</v>
      </c>
      <c r="F106" s="39">
        <v>2.0940384864807129</v>
      </c>
      <c r="G106" s="39">
        <v>3.6228663921356201</v>
      </c>
      <c r="H106" s="39">
        <v>1.7050213813781738</v>
      </c>
      <c r="I106" s="39">
        <v>4.110262393951416</v>
      </c>
    </row>
    <row r="107" spans="1:9" x14ac:dyDescent="0.25">
      <c r="A107" s="32" t="s">
        <v>6</v>
      </c>
      <c r="B107" s="32" t="str">
        <f t="shared" si="5"/>
        <v/>
      </c>
      <c r="C107" s="39">
        <v>1843</v>
      </c>
      <c r="D107" s="39"/>
      <c r="E107" s="114">
        <f t="shared" si="4"/>
        <v>2.6989311464130878</v>
      </c>
      <c r="F107" s="39">
        <v>2.0969080924987793</v>
      </c>
      <c r="G107" s="39">
        <v>3.6201224327087402</v>
      </c>
      <c r="H107" s="39">
        <v>1.7080923318862915</v>
      </c>
      <c r="I107" s="39">
        <v>4.1063122749328613</v>
      </c>
    </row>
    <row r="108" spans="1:9" x14ac:dyDescent="0.25">
      <c r="A108" s="32" t="s">
        <v>6</v>
      </c>
      <c r="B108" s="32" t="str">
        <f t="shared" si="5"/>
        <v/>
      </c>
      <c r="C108" s="39">
        <v>1858</v>
      </c>
      <c r="D108" s="39"/>
      <c r="E108" s="114">
        <f t="shared" si="4"/>
        <v>2.6989311464130878</v>
      </c>
      <c r="F108" s="39">
        <v>2.10141921043396</v>
      </c>
      <c r="G108" s="39">
        <v>3.6166801452636719</v>
      </c>
      <c r="H108" s="39">
        <v>1.7143712043762207</v>
      </c>
      <c r="I108" s="39">
        <v>4.100182056427002</v>
      </c>
    </row>
    <row r="109" spans="1:9" x14ac:dyDescent="0.25">
      <c r="A109" s="32" t="s">
        <v>6</v>
      </c>
      <c r="B109" s="32" t="str">
        <f t="shared" si="5"/>
        <v/>
      </c>
      <c r="C109" s="39">
        <v>1872</v>
      </c>
      <c r="D109" s="39"/>
      <c r="E109" s="114">
        <f t="shared" si="4"/>
        <v>2.6989311464130878</v>
      </c>
      <c r="F109" s="39">
        <v>2.1027934551239014</v>
      </c>
      <c r="G109" s="39">
        <v>3.6143820285797119</v>
      </c>
      <c r="H109" s="39">
        <v>1.7180134057998657</v>
      </c>
      <c r="I109" s="39">
        <v>4.0962848663330078</v>
      </c>
    </row>
    <row r="110" spans="1:9" x14ac:dyDescent="0.25">
      <c r="A110" s="32" t="s">
        <v>6</v>
      </c>
      <c r="B110" s="32" t="str">
        <f t="shared" si="5"/>
        <v/>
      </c>
      <c r="C110" s="39">
        <v>1886</v>
      </c>
      <c r="D110" s="39"/>
      <c r="E110" s="114">
        <f t="shared" si="4"/>
        <v>2.6989311464130878</v>
      </c>
      <c r="F110" s="39">
        <v>2.1059303283691406</v>
      </c>
      <c r="G110" s="39">
        <v>3.6106011867523193</v>
      </c>
      <c r="H110" s="39">
        <v>1.72077476978302</v>
      </c>
      <c r="I110" s="39">
        <v>4.0904064178466797</v>
      </c>
    </row>
    <row r="111" spans="1:9" x14ac:dyDescent="0.25">
      <c r="A111" s="32" t="s">
        <v>6</v>
      </c>
      <c r="B111" s="32" t="str">
        <f t="shared" si="5"/>
        <v/>
      </c>
      <c r="C111" s="39">
        <v>1900</v>
      </c>
      <c r="D111" s="39"/>
      <c r="E111" s="114">
        <f t="shared" si="4"/>
        <v>2.6989311464130878</v>
      </c>
      <c r="F111" s="39">
        <v>2.1096136569976807</v>
      </c>
      <c r="G111" s="39">
        <v>3.6089520454406738</v>
      </c>
      <c r="H111" s="39">
        <v>1.7261005640029907</v>
      </c>
      <c r="I111" s="39">
        <v>4.0869264602661133</v>
      </c>
    </row>
    <row r="112" spans="1:9" x14ac:dyDescent="0.25">
      <c r="A112" s="32" t="s">
        <v>6</v>
      </c>
      <c r="B112" s="32" t="str">
        <f t="shared" si="5"/>
        <v/>
      </c>
      <c r="C112" s="39">
        <v>1915</v>
      </c>
      <c r="D112" s="39"/>
      <c r="E112" s="114">
        <f t="shared" si="4"/>
        <v>2.6989311464130878</v>
      </c>
      <c r="F112" s="39">
        <v>2.1113185882568359</v>
      </c>
      <c r="G112" s="39">
        <v>3.604557991027832</v>
      </c>
      <c r="H112" s="39">
        <v>1.7305635213851929</v>
      </c>
      <c r="I112" s="39">
        <v>4.0807723999023438</v>
      </c>
    </row>
    <row r="113" spans="1:9" x14ac:dyDescent="0.25">
      <c r="A113" s="32" t="s">
        <v>6</v>
      </c>
      <c r="B113" s="32" t="str">
        <f t="shared" si="5"/>
        <v/>
      </c>
      <c r="C113" s="39">
        <v>1929</v>
      </c>
      <c r="D113" s="39"/>
      <c r="E113" s="114">
        <f t="shared" si="4"/>
        <v>2.6989311464130878</v>
      </c>
      <c r="F113" s="39">
        <v>2.11472487449646</v>
      </c>
      <c r="G113" s="39">
        <v>3.6033437252044678</v>
      </c>
      <c r="H113" s="39">
        <v>1.7330583333969116</v>
      </c>
      <c r="I113" s="39">
        <v>4.077359676361084</v>
      </c>
    </row>
    <row r="114" spans="1:9" x14ac:dyDescent="0.25">
      <c r="A114" s="32" t="s">
        <v>6</v>
      </c>
      <c r="B114" s="32" t="str">
        <f t="shared" si="5"/>
        <v/>
      </c>
      <c r="C114" s="39">
        <v>1943</v>
      </c>
      <c r="D114" s="39"/>
      <c r="E114" s="114">
        <f t="shared" si="4"/>
        <v>2.6989311464130878</v>
      </c>
      <c r="F114" s="39">
        <v>2.1176309585571289</v>
      </c>
      <c r="G114" s="39">
        <v>3.599456787109375</v>
      </c>
      <c r="H114" s="39">
        <v>1.7380114793777466</v>
      </c>
      <c r="I114" s="39">
        <v>4.0713977813720703</v>
      </c>
    </row>
    <row r="115" spans="1:9" x14ac:dyDescent="0.25">
      <c r="A115" s="32" t="s">
        <v>6</v>
      </c>
      <c r="B115" s="32" t="str">
        <f t="shared" si="5"/>
        <v/>
      </c>
      <c r="C115" s="39">
        <v>1957</v>
      </c>
      <c r="D115" s="39"/>
      <c r="E115" s="114">
        <f t="shared" si="4"/>
        <v>2.6989311464130878</v>
      </c>
      <c r="F115" s="39">
        <v>2.1194381713867188</v>
      </c>
      <c r="G115" s="39">
        <v>3.5979609489440918</v>
      </c>
      <c r="H115" s="39">
        <v>1.7426116466522217</v>
      </c>
      <c r="I115" s="39">
        <v>4.0684027671813965</v>
      </c>
    </row>
    <row r="116" spans="1:9" x14ac:dyDescent="0.25">
      <c r="A116" s="32" t="s">
        <v>6</v>
      </c>
      <c r="B116" s="32" t="str">
        <f t="shared" si="5"/>
        <v/>
      </c>
      <c r="C116" s="39">
        <v>1972</v>
      </c>
      <c r="D116" s="39"/>
      <c r="E116" s="114">
        <f t="shared" si="4"/>
        <v>2.6989311464130878</v>
      </c>
      <c r="F116" s="39">
        <v>2.1233088970184326</v>
      </c>
      <c r="G116" s="39">
        <v>3.5943460464477539</v>
      </c>
      <c r="H116" s="39">
        <v>1.7449581623077393</v>
      </c>
      <c r="I116" s="39">
        <v>4.0621757507324219</v>
      </c>
    </row>
    <row r="117" spans="1:9" x14ac:dyDescent="0.25">
      <c r="A117" s="32" t="s">
        <v>6</v>
      </c>
      <c r="B117" s="32" t="str">
        <f t="shared" si="5"/>
        <v/>
      </c>
      <c r="C117" s="39">
        <v>1986</v>
      </c>
      <c r="D117" s="39"/>
      <c r="E117" s="114">
        <f t="shared" si="4"/>
        <v>2.6989311464130878</v>
      </c>
      <c r="F117" s="39">
        <v>2.1254510879516602</v>
      </c>
      <c r="G117" s="39">
        <v>3.5924673080444336</v>
      </c>
      <c r="H117" s="39">
        <v>1.7495863437652588</v>
      </c>
      <c r="I117" s="39">
        <v>4.0592598915100098</v>
      </c>
    </row>
  </sheetData>
  <sheetProtection algorithmName="SHA-512" hashValue="/gL7HFIEZ6rKEkCS1UESNuNcsVlbjlv3a3PU5IKHFNgyFlbRPBzoPuql8UxDPCxB0Mlm8aypuL8/fqQzLKu37A==" saltValue="ffj5KKp1j/HWy35vm87QQA==" spinCount="100000" sheet="1" objects="1" scenarios="1" selectLockedCells="1" selectUnlockedCell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37FB0-B5FC-4ADC-B582-5FE0B285E876}">
  <sheetPr codeName="Sheet8">
    <tabColor theme="0" tint="-0.499984740745262"/>
  </sheetPr>
  <dimension ref="A1:Q135"/>
  <sheetViews>
    <sheetView workbookViewId="0"/>
  </sheetViews>
  <sheetFormatPr defaultColWidth="9.28515625" defaultRowHeight="15" x14ac:dyDescent="0.25"/>
  <cols>
    <col min="1" max="1" width="12" style="32" bestFit="1" customWidth="1"/>
    <col min="2" max="2" width="12" style="32" customWidth="1"/>
    <col min="3" max="3" width="9" style="32" bestFit="1" customWidth="1"/>
    <col min="4" max="4" width="8.7109375" style="32" bestFit="1" customWidth="1"/>
    <col min="5" max="5" width="8.7109375" style="32" customWidth="1"/>
    <col min="6" max="6" width="13.42578125" style="32" bestFit="1" customWidth="1"/>
    <col min="7" max="7" width="13.7109375" style="32" bestFit="1" customWidth="1"/>
    <col min="8" max="8" width="13.42578125" style="32" bestFit="1" customWidth="1"/>
    <col min="9" max="9" width="13.7109375" style="32" bestFit="1" customWidth="1"/>
    <col min="10" max="16384" width="9.28515625" style="32"/>
  </cols>
  <sheetData>
    <row r="1" spans="1:17" x14ac:dyDescent="0.25">
      <c r="A1" s="32" t="s">
        <v>250</v>
      </c>
      <c r="B1" s="32" t="s">
        <v>346</v>
      </c>
      <c r="C1" s="32" t="s">
        <v>113</v>
      </c>
      <c r="D1" s="32" t="s">
        <v>114</v>
      </c>
      <c r="E1" s="32" t="s">
        <v>449</v>
      </c>
      <c r="F1" s="32" t="s">
        <v>115</v>
      </c>
      <c r="G1" s="32" t="s">
        <v>116</v>
      </c>
      <c r="H1" s="32" t="s">
        <v>117</v>
      </c>
      <c r="I1" s="32" t="s">
        <v>118</v>
      </c>
    </row>
    <row r="2" spans="1:17" x14ac:dyDescent="0.25">
      <c r="A2" s="32" t="s">
        <v>6</v>
      </c>
      <c r="B2" s="32" t="str">
        <f t="shared" ref="B2:B33" si="0">IFERROR(VLOOKUP(A2,trust_lookup,2,0),"")</f>
        <v/>
      </c>
      <c r="C2" s="173">
        <v>0</v>
      </c>
      <c r="D2" s="173"/>
      <c r="E2" s="174">
        <f>$P$9</f>
        <v>10.481429951531547</v>
      </c>
      <c r="F2" s="173">
        <v>0</v>
      </c>
      <c r="G2" s="173">
        <v>100</v>
      </c>
      <c r="H2" s="173">
        <v>0</v>
      </c>
      <c r="I2" s="173">
        <v>100</v>
      </c>
    </row>
    <row r="3" spans="1:17" x14ac:dyDescent="0.25">
      <c r="A3" s="32" t="s">
        <v>18</v>
      </c>
      <c r="B3" s="32" t="str">
        <f t="shared" si="0"/>
        <v>Chesterfield Royal Hospital NHS Foundation Trust</v>
      </c>
      <c r="C3" s="173">
        <v>1</v>
      </c>
      <c r="D3" s="173">
        <v>0</v>
      </c>
      <c r="E3" s="174">
        <f t="shared" ref="E3:E66" si="1">$P$9</f>
        <v>10.481429951531547</v>
      </c>
      <c r="F3" s="173">
        <v>0</v>
      </c>
      <c r="G3" s="173">
        <v>77.057273864746094</v>
      </c>
      <c r="H3" s="173">
        <v>0</v>
      </c>
      <c r="I3" s="173">
        <v>99.082290649414063</v>
      </c>
    </row>
    <row r="4" spans="1:17" x14ac:dyDescent="0.25">
      <c r="A4" s="32" t="s">
        <v>6</v>
      </c>
      <c r="B4" s="32" t="str">
        <f t="shared" si="0"/>
        <v/>
      </c>
      <c r="C4" s="173">
        <v>1</v>
      </c>
      <c r="D4" s="173"/>
      <c r="E4" s="174">
        <f t="shared" si="1"/>
        <v>10.481429951531547</v>
      </c>
      <c r="F4" s="173">
        <v>0</v>
      </c>
      <c r="G4" s="173">
        <v>77.057273864746094</v>
      </c>
      <c r="H4" s="173">
        <v>0</v>
      </c>
      <c r="I4" s="173">
        <v>99.082290649414063</v>
      </c>
    </row>
    <row r="5" spans="1:17" x14ac:dyDescent="0.25">
      <c r="A5" s="32" t="s">
        <v>20</v>
      </c>
      <c r="B5" s="32" t="str">
        <f t="shared" si="0"/>
        <v>Homerton University Hospital NHS Foundation Trust</v>
      </c>
      <c r="C5" s="173">
        <v>1</v>
      </c>
      <c r="D5" s="173">
        <v>0</v>
      </c>
      <c r="E5" s="174">
        <f t="shared" si="1"/>
        <v>10.481429951531547</v>
      </c>
      <c r="F5" s="173">
        <v>0</v>
      </c>
      <c r="G5" s="173">
        <v>77.057273864746094</v>
      </c>
      <c r="H5" s="173">
        <v>0</v>
      </c>
      <c r="I5" s="173">
        <v>99.082290649414063</v>
      </c>
      <c r="O5" s="30" t="s">
        <v>0</v>
      </c>
      <c r="P5" s="37" t="s">
        <v>476</v>
      </c>
      <c r="Q5"/>
    </row>
    <row r="6" spans="1:17" x14ac:dyDescent="0.25">
      <c r="A6" s="32" t="s">
        <v>11</v>
      </c>
      <c r="B6" s="32" t="str">
        <f t="shared" si="0"/>
        <v>Sherwood Forest Hospitals NHS Foundation Trust</v>
      </c>
      <c r="C6" s="39">
        <v>11</v>
      </c>
      <c r="D6" s="39">
        <v>7.0411081314086914</v>
      </c>
      <c r="E6" s="114">
        <f t="shared" si="1"/>
        <v>10.481429951531547</v>
      </c>
      <c r="F6" s="39">
        <v>0</v>
      </c>
      <c r="G6" s="39">
        <v>27.24846076965332</v>
      </c>
      <c r="H6" s="39">
        <v>0</v>
      </c>
      <c r="I6" s="39">
        <v>44.110263824462891</v>
      </c>
      <c r="O6" s="30" t="s">
        <v>1</v>
      </c>
      <c r="P6" s="37" t="s">
        <v>444</v>
      </c>
      <c r="Q6"/>
    </row>
    <row r="7" spans="1:17" x14ac:dyDescent="0.25">
      <c r="A7" s="32" t="s">
        <v>22</v>
      </c>
      <c r="B7" s="32" t="str">
        <f t="shared" si="0"/>
        <v>North Bristol NHS Trust</v>
      </c>
      <c r="C7" s="39">
        <v>13</v>
      </c>
      <c r="D7" s="39">
        <v>7.9617466926574707</v>
      </c>
      <c r="E7" s="114">
        <f t="shared" si="1"/>
        <v>10.481429951531547</v>
      </c>
      <c r="F7" s="39">
        <v>0</v>
      </c>
      <c r="G7" s="39">
        <v>27.38722038269043</v>
      </c>
      <c r="H7" s="39">
        <v>0</v>
      </c>
      <c r="I7" s="39">
        <v>41.182003021240234</v>
      </c>
      <c r="O7" s="30" t="s">
        <v>2</v>
      </c>
      <c r="P7" s="37" t="s">
        <v>484</v>
      </c>
      <c r="Q7"/>
    </row>
    <row r="8" spans="1:17" x14ac:dyDescent="0.25">
      <c r="A8" s="32" t="s">
        <v>36</v>
      </c>
      <c r="B8" s="32" t="str">
        <f t="shared" si="0"/>
        <v>Dartford and Gravesham NHS Trust</v>
      </c>
      <c r="C8" s="39">
        <v>28</v>
      </c>
      <c r="D8" s="39">
        <v>19.611135482788086</v>
      </c>
      <c r="E8" s="114">
        <f t="shared" si="1"/>
        <v>10.481429951531547</v>
      </c>
      <c r="F8" s="39">
        <v>0</v>
      </c>
      <c r="G8" s="39">
        <v>21.885801315307617</v>
      </c>
      <c r="H8" s="39">
        <v>0</v>
      </c>
      <c r="I8" s="39">
        <v>31.034929275512695</v>
      </c>
      <c r="O8" s="30" t="s">
        <v>3</v>
      </c>
      <c r="P8" s="37" t="s">
        <v>4</v>
      </c>
      <c r="Q8"/>
    </row>
    <row r="9" spans="1:17" x14ac:dyDescent="0.25">
      <c r="A9" s="32" t="s">
        <v>25</v>
      </c>
      <c r="B9" s="32" t="str">
        <f t="shared" si="0"/>
        <v>Whittington Health NHS Trust</v>
      </c>
      <c r="C9" s="39">
        <v>37</v>
      </c>
      <c r="D9" s="39">
        <v>10.123106002807617</v>
      </c>
      <c r="E9" s="114">
        <f t="shared" si="1"/>
        <v>10.481429951531547</v>
      </c>
      <c r="F9" s="39">
        <v>0.46945229172706604</v>
      </c>
      <c r="G9" s="39">
        <v>20.699277877807617</v>
      </c>
      <c r="H9" s="39">
        <v>0</v>
      </c>
      <c r="I9" s="39">
        <v>28.189472198486328</v>
      </c>
      <c r="O9" s="30" t="s">
        <v>5</v>
      </c>
      <c r="P9" s="38">
        <f>AVERAGE($D$2:$D$135)</f>
        <v>10.481429951531547</v>
      </c>
      <c r="Q9" s="88">
        <f>P9</f>
        <v>10.481429951531547</v>
      </c>
    </row>
    <row r="10" spans="1:17" x14ac:dyDescent="0.25">
      <c r="A10" s="32" t="s">
        <v>24</v>
      </c>
      <c r="B10" s="32" t="str">
        <f t="shared" si="0"/>
        <v>Surrey and Sussex Healthcare NHS Trust</v>
      </c>
      <c r="C10" s="39">
        <v>38</v>
      </c>
      <c r="D10" s="39">
        <v>4.9838409423828125</v>
      </c>
      <c r="E10" s="114">
        <f t="shared" si="1"/>
        <v>10.481429951531547</v>
      </c>
      <c r="F10" s="39">
        <v>0.56875026226043701</v>
      </c>
      <c r="G10" s="39">
        <v>20.510992050170898</v>
      </c>
      <c r="H10" s="39">
        <v>0</v>
      </c>
      <c r="I10" s="39">
        <v>27.980121612548828</v>
      </c>
      <c r="O10"/>
      <c r="P10" s="89">
        <f>MIN(C2:C135)</f>
        <v>0</v>
      </c>
      <c r="Q10" s="89">
        <f>MAX(C2:C135)</f>
        <v>1975</v>
      </c>
    </row>
    <row r="11" spans="1:17" x14ac:dyDescent="0.25">
      <c r="A11" s="32" t="s">
        <v>26</v>
      </c>
      <c r="B11" s="32" t="str">
        <f t="shared" si="0"/>
        <v>King's College Hospital NHS Foundation Trust</v>
      </c>
      <c r="C11" s="39">
        <v>51</v>
      </c>
      <c r="D11" s="39">
        <v>9.6889820098876953</v>
      </c>
      <c r="E11" s="114">
        <f t="shared" si="1"/>
        <v>10.481429951531547</v>
      </c>
      <c r="F11" s="39">
        <v>2.1401934623718262</v>
      </c>
      <c r="G11" s="39">
        <v>19.220108032226563</v>
      </c>
      <c r="H11" s="39">
        <v>0</v>
      </c>
      <c r="I11" s="39">
        <v>25.328081130981445</v>
      </c>
    </row>
    <row r="12" spans="1:17" x14ac:dyDescent="0.25">
      <c r="A12" s="32" t="s">
        <v>28</v>
      </c>
      <c r="B12" s="32" t="str">
        <f t="shared" si="0"/>
        <v>Yeovil District Hospital NHS Foundation Trust</v>
      </c>
      <c r="C12" s="39">
        <v>82</v>
      </c>
      <c r="D12" s="39">
        <v>10.12962818145752</v>
      </c>
      <c r="E12" s="114">
        <f t="shared" si="1"/>
        <v>10.481429951531547</v>
      </c>
      <c r="F12" s="39">
        <v>3.9653983116149902</v>
      </c>
      <c r="G12" s="39">
        <v>17.510835647583008</v>
      </c>
      <c r="H12" s="39">
        <v>1.2641075849533081</v>
      </c>
      <c r="I12" s="39">
        <v>22.157526016235352</v>
      </c>
      <c r="O12" t="s">
        <v>191</v>
      </c>
    </row>
    <row r="13" spans="1:17" x14ac:dyDescent="0.25">
      <c r="A13" s="32" t="s">
        <v>34</v>
      </c>
      <c r="B13" s="32" t="str">
        <f t="shared" si="0"/>
        <v>Airedale NHS Foundation Trust</v>
      </c>
      <c r="C13" s="39">
        <v>82</v>
      </c>
      <c r="D13" s="39">
        <v>9.9717903137207031</v>
      </c>
      <c r="E13" s="114">
        <f t="shared" si="1"/>
        <v>10.481429951531547</v>
      </c>
      <c r="F13" s="39">
        <v>3.9653983116149902</v>
      </c>
      <c r="G13" s="39">
        <v>17.510835647583008</v>
      </c>
      <c r="H13" s="39">
        <v>1.2641075849533081</v>
      </c>
      <c r="I13" s="39">
        <v>22.157526016235352</v>
      </c>
      <c r="O13" s="29" t="str">
        <f>'Lung-funnel plot'!$C$8</f>
        <v>Airedale NHS Foundation Trust</v>
      </c>
    </row>
    <row r="14" spans="1:17" x14ac:dyDescent="0.25">
      <c r="A14" s="32" t="s">
        <v>30</v>
      </c>
      <c r="B14" s="32" t="str">
        <f t="shared" si="0"/>
        <v>Northern Devon Healthcare NHS Trust</v>
      </c>
      <c r="C14" s="39">
        <v>84</v>
      </c>
      <c r="D14" s="39">
        <v>10.781190872192383</v>
      </c>
      <c r="E14" s="114">
        <f t="shared" si="1"/>
        <v>10.481429951531547</v>
      </c>
      <c r="F14" s="39">
        <v>4.031458854675293</v>
      </c>
      <c r="G14" s="39">
        <v>17.439743041992188</v>
      </c>
      <c r="H14" s="39">
        <v>1.3024857044219971</v>
      </c>
      <c r="I14" s="39">
        <v>22.085866928100586</v>
      </c>
    </row>
    <row r="15" spans="1:17" x14ac:dyDescent="0.25">
      <c r="A15" s="32" t="s">
        <v>29</v>
      </c>
      <c r="B15" s="32" t="str">
        <f t="shared" si="0"/>
        <v>George Eliot Hospital NHS Trust</v>
      </c>
      <c r="C15" s="39">
        <v>88</v>
      </c>
      <c r="D15" s="39">
        <v>11.906438827514648</v>
      </c>
      <c r="E15" s="114">
        <f t="shared" si="1"/>
        <v>10.481429951531547</v>
      </c>
      <c r="F15" s="39">
        <v>4.2194032669067383</v>
      </c>
      <c r="G15" s="39">
        <v>17.25733757019043</v>
      </c>
      <c r="H15" s="39">
        <v>1.4123377799987793</v>
      </c>
      <c r="I15" s="39">
        <v>21.736948013305664</v>
      </c>
    </row>
    <row r="16" spans="1:17" x14ac:dyDescent="0.25">
      <c r="A16" s="32" t="s">
        <v>31</v>
      </c>
      <c r="B16" s="32" t="str">
        <f t="shared" si="0"/>
        <v>Isle of Wight NHS Trust</v>
      </c>
      <c r="C16" s="39">
        <v>100</v>
      </c>
      <c r="D16" s="39">
        <v>9.9880809783935547</v>
      </c>
      <c r="E16" s="114">
        <f t="shared" si="1"/>
        <v>10.481429951531547</v>
      </c>
      <c r="F16" s="39">
        <v>4.6321611404418945</v>
      </c>
      <c r="G16" s="39">
        <v>16.869302749633789</v>
      </c>
      <c r="H16" s="39">
        <v>2.0514516830444336</v>
      </c>
      <c r="I16" s="39">
        <v>21.000263214111328</v>
      </c>
    </row>
    <row r="17" spans="1:9" x14ac:dyDescent="0.25">
      <c r="A17" s="32" t="s">
        <v>46</v>
      </c>
      <c r="B17" s="32" t="str">
        <f t="shared" si="0"/>
        <v>Dorset County Hospital NHS Foundation Trust</v>
      </c>
      <c r="C17" s="39">
        <v>104</v>
      </c>
      <c r="D17" s="39">
        <v>5.1365575790405273</v>
      </c>
      <c r="E17" s="114">
        <f t="shared" si="1"/>
        <v>10.481429951531547</v>
      </c>
      <c r="F17" s="39">
        <v>4.8254060745239258</v>
      </c>
      <c r="G17" s="39">
        <v>16.787220001220703</v>
      </c>
      <c r="H17" s="39">
        <v>2.1215615272521973</v>
      </c>
      <c r="I17" s="39">
        <v>20.883546829223633</v>
      </c>
    </row>
    <row r="18" spans="1:9" x14ac:dyDescent="0.25">
      <c r="A18" s="32" t="s">
        <v>39</v>
      </c>
      <c r="B18" s="32" t="str">
        <f t="shared" si="0"/>
        <v>Harrogate and District NHS Foundation Trust</v>
      </c>
      <c r="C18" s="39">
        <v>108</v>
      </c>
      <c r="D18" s="39">
        <v>4.2254853248596191</v>
      </c>
      <c r="E18" s="114">
        <f t="shared" si="1"/>
        <v>10.481429951531547</v>
      </c>
      <c r="F18" s="39">
        <v>4.8793144226074219</v>
      </c>
      <c r="G18" s="39">
        <v>16.628395080566406</v>
      </c>
      <c r="H18" s="39">
        <v>2.2418959140777588</v>
      </c>
      <c r="I18" s="39">
        <v>20.680583953857422</v>
      </c>
    </row>
    <row r="19" spans="1:9" x14ac:dyDescent="0.25">
      <c r="A19" s="32" t="s">
        <v>27</v>
      </c>
      <c r="B19" s="32" t="str">
        <f t="shared" si="0"/>
        <v>Salisbury NHS Foundation Trust</v>
      </c>
      <c r="C19" s="39">
        <v>113</v>
      </c>
      <c r="D19" s="39">
        <v>8.1826620101928711</v>
      </c>
      <c r="E19" s="114">
        <f t="shared" si="1"/>
        <v>10.481429951531547</v>
      </c>
      <c r="F19" s="39">
        <v>5.0177226066589355</v>
      </c>
      <c r="G19" s="39">
        <v>16.545591354370117</v>
      </c>
      <c r="H19" s="39">
        <v>2.4926776885986328</v>
      </c>
      <c r="I19" s="39">
        <v>20.392961502075195</v>
      </c>
    </row>
    <row r="20" spans="1:9" x14ac:dyDescent="0.25">
      <c r="A20" s="32" t="s">
        <v>44</v>
      </c>
      <c r="B20" s="32" t="str">
        <f t="shared" si="0"/>
        <v>The Queen Elizabeth Hospital, King's Lynn, NHS Foundation Trust</v>
      </c>
      <c r="C20" s="39">
        <v>116</v>
      </c>
      <c r="D20" s="39">
        <v>11.777268409729004</v>
      </c>
      <c r="E20" s="114">
        <f t="shared" si="1"/>
        <v>10.481429951531547</v>
      </c>
      <c r="F20" s="39">
        <v>5.1494064331054688</v>
      </c>
      <c r="G20" s="39">
        <v>16.434715270996094</v>
      </c>
      <c r="H20" s="39">
        <v>2.6242129802703857</v>
      </c>
      <c r="I20" s="39">
        <v>20.336137771606445</v>
      </c>
    </row>
    <row r="21" spans="1:9" x14ac:dyDescent="0.25">
      <c r="A21" s="32" t="s">
        <v>33</v>
      </c>
      <c r="B21" s="32" t="str">
        <f t="shared" si="0"/>
        <v>Chelsea and Westminster Hospital NHS Foundation Trust</v>
      </c>
      <c r="C21" s="39">
        <v>120</v>
      </c>
      <c r="D21" s="39">
        <v>13.032729148864746</v>
      </c>
      <c r="E21" s="114">
        <f t="shared" si="1"/>
        <v>10.481429951531547</v>
      </c>
      <c r="F21" s="39">
        <v>5.1999664306640625</v>
      </c>
      <c r="G21" s="39">
        <v>16.38304328918457</v>
      </c>
      <c r="H21" s="39">
        <v>2.6785550117492676</v>
      </c>
      <c r="I21" s="39">
        <v>20.125411987304688</v>
      </c>
    </row>
    <row r="22" spans="1:9" x14ac:dyDescent="0.25">
      <c r="A22" s="32" t="s">
        <v>40</v>
      </c>
      <c r="B22" s="32" t="str">
        <f t="shared" si="0"/>
        <v>South Warwickshire NHS Foundation Trust</v>
      </c>
      <c r="C22" s="39">
        <v>128</v>
      </c>
      <c r="D22" s="39">
        <v>10.953651428222656</v>
      </c>
      <c r="E22" s="114">
        <f t="shared" si="1"/>
        <v>10.481429951531547</v>
      </c>
      <c r="F22" s="39">
        <v>5.4202122688293457</v>
      </c>
      <c r="G22" s="39">
        <v>16.205062866210938</v>
      </c>
      <c r="H22" s="39">
        <v>2.9426584243774414</v>
      </c>
      <c r="I22" s="39">
        <v>19.856056213378906</v>
      </c>
    </row>
    <row r="23" spans="1:9" x14ac:dyDescent="0.25">
      <c r="A23" s="32" t="s">
        <v>35</v>
      </c>
      <c r="B23" s="32" t="str">
        <f t="shared" si="0"/>
        <v>The Dudley Group NHS Foundation Trust</v>
      </c>
      <c r="C23" s="39">
        <v>132</v>
      </c>
      <c r="D23" s="39">
        <v>9.3990030288696289</v>
      </c>
      <c r="E23" s="114">
        <f t="shared" si="1"/>
        <v>10.481429951531547</v>
      </c>
      <c r="F23" s="39">
        <v>5.4731411933898926</v>
      </c>
      <c r="G23" s="39">
        <v>16.122884750366211</v>
      </c>
      <c r="H23" s="39">
        <v>3.0820083618164063</v>
      </c>
      <c r="I23" s="39">
        <v>19.663528442382813</v>
      </c>
    </row>
    <row r="24" spans="1:9" x14ac:dyDescent="0.25">
      <c r="A24" s="32" t="s">
        <v>48</v>
      </c>
      <c r="B24" s="32" t="str">
        <f t="shared" si="0"/>
        <v>Lewisham and Greenwich NHS Trust</v>
      </c>
      <c r="C24" s="39">
        <v>133</v>
      </c>
      <c r="D24" s="39">
        <v>13.487415313720703</v>
      </c>
      <c r="E24" s="114">
        <f t="shared" si="1"/>
        <v>10.481429951531547</v>
      </c>
      <c r="F24" s="39">
        <v>5.4864654541015625</v>
      </c>
      <c r="G24" s="39">
        <v>16.112590789794922</v>
      </c>
      <c r="H24" s="39">
        <v>3.091212272644043</v>
      </c>
      <c r="I24" s="39">
        <v>19.639678955078125</v>
      </c>
    </row>
    <row r="25" spans="1:9" x14ac:dyDescent="0.25">
      <c r="A25" s="32" t="s">
        <v>54</v>
      </c>
      <c r="B25" s="32" t="str">
        <f t="shared" si="0"/>
        <v>Walsall Healthcare NHS Trust</v>
      </c>
      <c r="C25" s="39">
        <v>133</v>
      </c>
      <c r="D25" s="39">
        <v>9.074315071105957</v>
      </c>
      <c r="E25" s="114">
        <f t="shared" si="1"/>
        <v>10.481429951531547</v>
      </c>
      <c r="F25" s="39">
        <v>5.4864654541015625</v>
      </c>
      <c r="G25" s="39">
        <v>16.112590789794922</v>
      </c>
      <c r="H25" s="39">
        <v>3.091212272644043</v>
      </c>
      <c r="I25" s="39">
        <v>19.639678955078125</v>
      </c>
    </row>
    <row r="26" spans="1:9" x14ac:dyDescent="0.25">
      <c r="A26" s="32" t="s">
        <v>42</v>
      </c>
      <c r="B26" s="32" t="str">
        <f t="shared" si="0"/>
        <v>West Suffolk NHS Foundation Trust</v>
      </c>
      <c r="C26" s="39">
        <v>136</v>
      </c>
      <c r="D26" s="39">
        <v>4.8554892539978027</v>
      </c>
      <c r="E26" s="114">
        <f t="shared" si="1"/>
        <v>10.481429951531547</v>
      </c>
      <c r="F26" s="39">
        <v>5.5422964096069336</v>
      </c>
      <c r="G26" s="39">
        <v>16.041479110717773</v>
      </c>
      <c r="H26" s="39">
        <v>3.1330146789550781</v>
      </c>
      <c r="I26" s="39">
        <v>19.57982063293457</v>
      </c>
    </row>
    <row r="27" spans="1:9" x14ac:dyDescent="0.25">
      <c r="A27" s="32" t="s">
        <v>6</v>
      </c>
      <c r="B27" s="32" t="str">
        <f t="shared" si="0"/>
        <v/>
      </c>
      <c r="C27" s="39">
        <v>141</v>
      </c>
      <c r="D27" s="39"/>
      <c r="E27" s="114">
        <f t="shared" si="1"/>
        <v>10.481429951531547</v>
      </c>
      <c r="F27" s="39">
        <v>5.6875209808349609</v>
      </c>
      <c r="G27" s="39">
        <v>15.965943336486816</v>
      </c>
      <c r="H27" s="39">
        <v>3.2616894245147705</v>
      </c>
      <c r="I27" s="39">
        <v>19.410810470581055</v>
      </c>
    </row>
    <row r="28" spans="1:9" x14ac:dyDescent="0.25">
      <c r="A28" s="32" t="s">
        <v>41</v>
      </c>
      <c r="B28" s="32" t="str">
        <f t="shared" si="0"/>
        <v>Milton Keynes University Hospital NHS Foundation Trust</v>
      </c>
      <c r="C28" s="39">
        <v>142</v>
      </c>
      <c r="D28" s="39">
        <v>12.438814163208008</v>
      </c>
      <c r="E28" s="114">
        <f t="shared" si="1"/>
        <v>10.481429951531547</v>
      </c>
      <c r="F28" s="39">
        <v>5.6928014755249023</v>
      </c>
      <c r="G28" s="39">
        <v>15.946124076843262</v>
      </c>
      <c r="H28" s="39">
        <v>3.2984328269958496</v>
      </c>
      <c r="I28" s="39">
        <v>19.387233734130859</v>
      </c>
    </row>
    <row r="29" spans="1:9" x14ac:dyDescent="0.25">
      <c r="A29" s="32" t="s">
        <v>37</v>
      </c>
      <c r="B29" s="32" t="str">
        <f t="shared" si="0"/>
        <v>Kettering General Hospital NHS Foundation Trust</v>
      </c>
      <c r="C29" s="39">
        <v>154</v>
      </c>
      <c r="D29" s="39">
        <v>10.573376655578613</v>
      </c>
      <c r="E29" s="114">
        <f t="shared" si="1"/>
        <v>10.481429951531547</v>
      </c>
      <c r="F29" s="39">
        <v>5.9014902114868164</v>
      </c>
      <c r="G29" s="39">
        <v>15.737496376037598</v>
      </c>
      <c r="H29" s="39">
        <v>3.5615630149841309</v>
      </c>
      <c r="I29" s="39">
        <v>19.021465301513672</v>
      </c>
    </row>
    <row r="30" spans="1:9" x14ac:dyDescent="0.25">
      <c r="A30" s="32" t="s">
        <v>38</v>
      </c>
      <c r="B30" s="32" t="str">
        <f t="shared" si="0"/>
        <v>Gateshead Health NHS Foundation Trust</v>
      </c>
      <c r="C30" s="39">
        <v>160</v>
      </c>
      <c r="D30" s="39">
        <v>7.8693342208862305</v>
      </c>
      <c r="E30" s="114">
        <f t="shared" si="1"/>
        <v>10.481429951531547</v>
      </c>
      <c r="F30" s="39">
        <v>5.9706339836120605</v>
      </c>
      <c r="G30" s="39">
        <v>15.623662948608398</v>
      </c>
      <c r="H30" s="39">
        <v>3.7609446048736572</v>
      </c>
      <c r="I30" s="39">
        <v>18.845363616943359</v>
      </c>
    </row>
    <row r="31" spans="1:9" x14ac:dyDescent="0.25">
      <c r="A31" s="32" t="s">
        <v>53</v>
      </c>
      <c r="B31" s="32" t="str">
        <f t="shared" si="0"/>
        <v>Bradford Teaching Hospitals NHS Foundation Trust</v>
      </c>
      <c r="C31" s="39">
        <v>167</v>
      </c>
      <c r="D31" s="39">
        <v>5.339536190032959</v>
      </c>
      <c r="E31" s="114">
        <f t="shared" si="1"/>
        <v>10.481429951531547</v>
      </c>
      <c r="F31" s="39">
        <v>6.0916948318481445</v>
      </c>
      <c r="G31" s="39">
        <v>15.533830642700195</v>
      </c>
      <c r="H31" s="39">
        <v>3.834986686706543</v>
      </c>
      <c r="I31" s="39">
        <v>18.675230026245117</v>
      </c>
    </row>
    <row r="32" spans="1:9" x14ac:dyDescent="0.25">
      <c r="A32" s="32" t="s">
        <v>50</v>
      </c>
      <c r="B32" s="32" t="str">
        <f t="shared" si="0"/>
        <v>Torbay and South Devon NHS Foundation Trust</v>
      </c>
      <c r="C32" s="39">
        <v>175</v>
      </c>
      <c r="D32" s="39">
        <v>15.259017944335938</v>
      </c>
      <c r="E32" s="114">
        <f t="shared" si="1"/>
        <v>10.481429951531547</v>
      </c>
      <c r="F32" s="39">
        <v>6.2124853134155273</v>
      </c>
      <c r="G32" s="39">
        <v>15.422649383544922</v>
      </c>
      <c r="H32" s="39">
        <v>4.035496711730957</v>
      </c>
      <c r="I32" s="39">
        <v>18.505332946777344</v>
      </c>
    </row>
    <row r="33" spans="1:9" x14ac:dyDescent="0.25">
      <c r="A33" s="32" t="s">
        <v>55</v>
      </c>
      <c r="B33" s="32" t="str">
        <f t="shared" si="0"/>
        <v>Royal Berkshire NHS Foundation Trust</v>
      </c>
      <c r="C33" s="39">
        <v>180</v>
      </c>
      <c r="D33" s="39">
        <v>12.511958122253418</v>
      </c>
      <c r="E33" s="114">
        <f t="shared" si="1"/>
        <v>10.481429951531547</v>
      </c>
      <c r="F33" s="39">
        <v>6.2634649276733398</v>
      </c>
      <c r="G33" s="39">
        <v>15.385882377624512</v>
      </c>
      <c r="H33" s="39">
        <v>4.0820317268371582</v>
      </c>
      <c r="I33" s="39">
        <v>18.362339019775391</v>
      </c>
    </row>
    <row r="34" spans="1:9" x14ac:dyDescent="0.25">
      <c r="A34" s="32" t="s">
        <v>66</v>
      </c>
      <c r="B34" s="32" t="str">
        <f t="shared" ref="B34:B65" si="2">IFERROR(VLOOKUP(A34,trust_lookup,2,0),"")</f>
        <v>North Middlesex University Hospital NHS Trust</v>
      </c>
      <c r="C34" s="39">
        <v>181</v>
      </c>
      <c r="D34" s="39">
        <v>12.473177909851074</v>
      </c>
      <c r="E34" s="114">
        <f t="shared" si="1"/>
        <v>10.481429951531547</v>
      </c>
      <c r="F34" s="39">
        <v>6.2727441787719727</v>
      </c>
      <c r="G34" s="39">
        <v>15.366649627685547</v>
      </c>
      <c r="H34" s="39">
        <v>4.0978603363037109</v>
      </c>
      <c r="I34" s="39">
        <v>18.362117767333984</v>
      </c>
    </row>
    <row r="35" spans="1:9" x14ac:dyDescent="0.25">
      <c r="A35" s="32" t="s">
        <v>49</v>
      </c>
      <c r="B35" s="32" t="str">
        <f t="shared" si="2"/>
        <v>Great Western Hospitals NHS Foundation Trust</v>
      </c>
      <c r="C35" s="39">
        <v>183</v>
      </c>
      <c r="D35" s="39">
        <v>8.3455915451049805</v>
      </c>
      <c r="E35" s="114">
        <f t="shared" si="1"/>
        <v>10.481429951531547</v>
      </c>
      <c r="F35" s="39">
        <v>6.2970066070556641</v>
      </c>
      <c r="G35" s="39">
        <v>15.328733444213867</v>
      </c>
      <c r="H35" s="39">
        <v>4.1372823715209961</v>
      </c>
      <c r="I35" s="39">
        <v>18.334882736206055</v>
      </c>
    </row>
    <row r="36" spans="1:9" x14ac:dyDescent="0.25">
      <c r="A36" s="32" t="s">
        <v>51</v>
      </c>
      <c r="B36" s="32" t="str">
        <f t="shared" si="2"/>
        <v>Northampton General Hospital NHS Trust</v>
      </c>
      <c r="C36" s="39">
        <v>188</v>
      </c>
      <c r="D36" s="39">
        <v>10.519377708435059</v>
      </c>
      <c r="E36" s="114">
        <f t="shared" si="1"/>
        <v>10.481429951531547</v>
      </c>
      <c r="F36" s="39">
        <v>6.3909063339233398</v>
      </c>
      <c r="G36" s="39">
        <v>15.288278579711914</v>
      </c>
      <c r="H36" s="39">
        <v>4.2696728706359863</v>
      </c>
      <c r="I36" s="39">
        <v>18.217927932739258</v>
      </c>
    </row>
    <row r="37" spans="1:9" x14ac:dyDescent="0.25">
      <c r="A37" s="32" t="s">
        <v>63</v>
      </c>
      <c r="B37" s="32" t="str">
        <f t="shared" si="2"/>
        <v>St George's University Hospitals NHS Foundation Trust</v>
      </c>
      <c r="C37" s="39">
        <v>193</v>
      </c>
      <c r="D37" s="39">
        <v>17.353395462036133</v>
      </c>
      <c r="E37" s="114">
        <f t="shared" si="1"/>
        <v>10.481429951531547</v>
      </c>
      <c r="F37" s="39">
        <v>6.4208106994628906</v>
      </c>
      <c r="G37" s="39">
        <v>15.235404968261719</v>
      </c>
      <c r="H37" s="39">
        <v>4.3050518035888672</v>
      </c>
      <c r="I37" s="39">
        <v>18.102758407592773</v>
      </c>
    </row>
    <row r="38" spans="1:9" x14ac:dyDescent="0.25">
      <c r="A38" s="32" t="s">
        <v>247</v>
      </c>
      <c r="B38" s="32" t="str">
        <f t="shared" si="2"/>
        <v>Somerset NHS Foundation Trust</v>
      </c>
      <c r="C38" s="39">
        <v>195</v>
      </c>
      <c r="D38" s="39">
        <v>9.4997358322143555</v>
      </c>
      <c r="E38" s="114">
        <f t="shared" si="1"/>
        <v>10.481429951531547</v>
      </c>
      <c r="F38" s="39">
        <v>6.4446063041687012</v>
      </c>
      <c r="G38" s="39">
        <v>15.212810516357422</v>
      </c>
      <c r="H38" s="39">
        <v>4.3330988883972168</v>
      </c>
      <c r="I38" s="39">
        <v>18.081188201904297</v>
      </c>
    </row>
    <row r="39" spans="1:9" x14ac:dyDescent="0.25">
      <c r="A39" s="32" t="s">
        <v>68</v>
      </c>
      <c r="B39" s="32" t="str">
        <f t="shared" si="2"/>
        <v>York and Scarborough Teaching Hospitals NHS Foundation Trust</v>
      </c>
      <c r="C39" s="39">
        <v>195</v>
      </c>
      <c r="D39" s="39">
        <v>5.0423197746276855</v>
      </c>
      <c r="E39" s="114">
        <f t="shared" si="1"/>
        <v>10.481429951531547</v>
      </c>
      <c r="F39" s="39">
        <v>6.4446063041687012</v>
      </c>
      <c r="G39" s="39">
        <v>15.212810516357422</v>
      </c>
      <c r="H39" s="39">
        <v>4.3330988883972168</v>
      </c>
      <c r="I39" s="39">
        <v>18.081188201904297</v>
      </c>
    </row>
    <row r="40" spans="1:9" x14ac:dyDescent="0.25">
      <c r="A40" s="32" t="s">
        <v>64</v>
      </c>
      <c r="B40" s="32" t="str">
        <f t="shared" si="2"/>
        <v>Buckinghamshire Healthcare NHS Trust</v>
      </c>
      <c r="C40" s="39">
        <v>201</v>
      </c>
      <c r="D40" s="39">
        <v>15.225616455078125</v>
      </c>
      <c r="E40" s="114">
        <f t="shared" si="1"/>
        <v>10.481429951531547</v>
      </c>
      <c r="F40" s="39">
        <v>6.5280942916870117</v>
      </c>
      <c r="G40" s="39">
        <v>15.15007495880127</v>
      </c>
      <c r="H40" s="39">
        <v>4.4788918495178223</v>
      </c>
      <c r="I40" s="39">
        <v>17.95306396484375</v>
      </c>
    </row>
    <row r="41" spans="1:9" x14ac:dyDescent="0.25">
      <c r="A41" s="32" t="s">
        <v>43</v>
      </c>
      <c r="B41" s="32" t="str">
        <f t="shared" si="2"/>
        <v>James Paget University Hospitals NHS Foundation Trust</v>
      </c>
      <c r="C41" s="39">
        <v>201</v>
      </c>
      <c r="D41" s="39">
        <v>12.16724681854248</v>
      </c>
      <c r="E41" s="114">
        <f t="shared" si="1"/>
        <v>10.481429951531547</v>
      </c>
      <c r="F41" s="39">
        <v>6.5280942916870117</v>
      </c>
      <c r="G41" s="39">
        <v>15.15007495880127</v>
      </c>
      <c r="H41" s="39">
        <v>4.4788918495178223</v>
      </c>
      <c r="I41" s="39">
        <v>17.95306396484375</v>
      </c>
    </row>
    <row r="42" spans="1:9" x14ac:dyDescent="0.25">
      <c r="A42" s="32" t="s">
        <v>128</v>
      </c>
      <c r="B42" s="32" t="str">
        <f t="shared" si="2"/>
        <v>North Cumbria Integrated Care NHS Foundation Trust</v>
      </c>
      <c r="C42" s="39">
        <v>202</v>
      </c>
      <c r="D42" s="39">
        <v>8.9649143218994141</v>
      </c>
      <c r="E42" s="114">
        <f t="shared" si="1"/>
        <v>10.481429951531547</v>
      </c>
      <c r="F42" s="39">
        <v>6.5327634811401367</v>
      </c>
      <c r="G42" s="39">
        <v>15.13988208770752</v>
      </c>
      <c r="H42" s="39">
        <v>4.4813113212585449</v>
      </c>
      <c r="I42" s="39">
        <v>17.951333999633789</v>
      </c>
    </row>
    <row r="43" spans="1:9" x14ac:dyDescent="0.25">
      <c r="A43" s="32" t="s">
        <v>60</v>
      </c>
      <c r="B43" s="32" t="str">
        <f t="shared" si="2"/>
        <v>Royal United Hospitals Bath NHS Foundation Trust</v>
      </c>
      <c r="C43" s="39">
        <v>204</v>
      </c>
      <c r="D43" s="39">
        <v>7.0390129089355469</v>
      </c>
      <c r="E43" s="114">
        <f t="shared" si="1"/>
        <v>10.481429951531547</v>
      </c>
      <c r="F43" s="39">
        <v>6.5465621948242188</v>
      </c>
      <c r="G43" s="39">
        <v>15.110065460205078</v>
      </c>
      <c r="H43" s="39">
        <v>4.4907336235046387</v>
      </c>
      <c r="I43" s="39">
        <v>17.926214218139648</v>
      </c>
    </row>
    <row r="44" spans="1:9" x14ac:dyDescent="0.25">
      <c r="A44" s="32" t="s">
        <v>52</v>
      </c>
      <c r="B44" s="32" t="str">
        <f t="shared" si="2"/>
        <v>Hampshire Hospitals NHS Foundation Trust</v>
      </c>
      <c r="C44" s="39">
        <v>205</v>
      </c>
      <c r="D44" s="39">
        <v>15.284720420837402</v>
      </c>
      <c r="E44" s="114">
        <f t="shared" si="1"/>
        <v>10.481429951531547</v>
      </c>
      <c r="F44" s="39">
        <v>6.5558457374572754</v>
      </c>
      <c r="G44" s="39">
        <v>15.09105110168457</v>
      </c>
      <c r="H44" s="39">
        <v>4.4979310035705566</v>
      </c>
      <c r="I44" s="39">
        <v>17.904514312744141</v>
      </c>
    </row>
    <row r="45" spans="1:9" x14ac:dyDescent="0.25">
      <c r="A45" s="32" t="s">
        <v>56</v>
      </c>
      <c r="B45" s="32" t="str">
        <f t="shared" si="2"/>
        <v>Northern Lincolnshire and Goole NHS Foundation Trust</v>
      </c>
      <c r="C45" s="39">
        <v>216</v>
      </c>
      <c r="D45" s="39">
        <v>8.3726348876953125</v>
      </c>
      <c r="E45" s="114">
        <f t="shared" si="1"/>
        <v>10.481429951531547</v>
      </c>
      <c r="F45" s="39">
        <v>6.6703944206237793</v>
      </c>
      <c r="G45" s="39">
        <v>15.000380516052246</v>
      </c>
      <c r="H45" s="39">
        <v>4.6719002723693848</v>
      </c>
      <c r="I45" s="39">
        <v>17.710201263427734</v>
      </c>
    </row>
    <row r="46" spans="1:9" x14ac:dyDescent="0.25">
      <c r="A46" s="32" t="s">
        <v>59</v>
      </c>
      <c r="B46" s="32" t="str">
        <f t="shared" si="2"/>
        <v>Calderdale and Huddersfield NHS Foundation Trust</v>
      </c>
      <c r="C46" s="39">
        <v>221</v>
      </c>
      <c r="D46" s="39">
        <v>8.4349737167358398</v>
      </c>
      <c r="E46" s="114">
        <f t="shared" si="1"/>
        <v>10.481429951531547</v>
      </c>
      <c r="F46" s="39">
        <v>6.7352828979492188</v>
      </c>
      <c r="G46" s="39">
        <v>14.93364429473877</v>
      </c>
      <c r="H46" s="39">
        <v>4.7115230560302734</v>
      </c>
      <c r="I46" s="39">
        <v>17.616804122924805</v>
      </c>
    </row>
    <row r="47" spans="1:9" x14ac:dyDescent="0.25">
      <c r="A47" s="32" t="s">
        <v>23</v>
      </c>
      <c r="B47" s="32" t="str">
        <f t="shared" si="2"/>
        <v>The Royal Wolverhampton NHS Trust</v>
      </c>
      <c r="C47" s="39">
        <v>223</v>
      </c>
      <c r="D47" s="39">
        <v>9.2063608169555664</v>
      </c>
      <c r="E47" s="114">
        <f t="shared" si="1"/>
        <v>10.481429951531547</v>
      </c>
      <c r="F47" s="39">
        <v>6.7567601203918457</v>
      </c>
      <c r="G47" s="39">
        <v>14.933262825012207</v>
      </c>
      <c r="H47" s="39">
        <v>4.740633487701416</v>
      </c>
      <c r="I47" s="39">
        <v>17.597978591918945</v>
      </c>
    </row>
    <row r="48" spans="1:9" x14ac:dyDescent="0.25">
      <c r="A48" s="32" t="s">
        <v>61</v>
      </c>
      <c r="B48" s="32" t="str">
        <f t="shared" si="2"/>
        <v>University Hospitals Coventry and Warwickshire NHS Trust</v>
      </c>
      <c r="C48" s="39">
        <v>226</v>
      </c>
      <c r="D48" s="39">
        <v>8.2725839614868164</v>
      </c>
      <c r="E48" s="114">
        <f t="shared" si="1"/>
        <v>10.481429951531547</v>
      </c>
      <c r="F48" s="39">
        <v>6.7695422172546387</v>
      </c>
      <c r="G48" s="39">
        <v>14.908329010009766</v>
      </c>
      <c r="H48" s="39">
        <v>4.8017878532409668</v>
      </c>
      <c r="I48" s="39">
        <v>17.559610366821289</v>
      </c>
    </row>
    <row r="49" spans="1:9" x14ac:dyDescent="0.25">
      <c r="A49" s="32" t="s">
        <v>76</v>
      </c>
      <c r="B49" s="32" t="str">
        <f t="shared" si="2"/>
        <v>East Sussex Healthcare NHS Trust</v>
      </c>
      <c r="C49" s="39">
        <v>232</v>
      </c>
      <c r="D49" s="39">
        <v>13.622481346130371</v>
      </c>
      <c r="E49" s="114">
        <f t="shared" si="1"/>
        <v>10.481429951531547</v>
      </c>
      <c r="F49" s="39">
        <v>6.8342061042785645</v>
      </c>
      <c r="G49" s="39">
        <v>14.858881950378418</v>
      </c>
      <c r="H49" s="39">
        <v>4.858130931854248</v>
      </c>
      <c r="I49" s="39">
        <v>17.472318649291992</v>
      </c>
    </row>
    <row r="50" spans="1:9" x14ac:dyDescent="0.25">
      <c r="A50" s="32" t="s">
        <v>47</v>
      </c>
      <c r="B50" s="32" t="str">
        <f t="shared" si="2"/>
        <v>Frimley Health NHS Foundation Trust</v>
      </c>
      <c r="C50" s="39">
        <v>233</v>
      </c>
      <c r="D50" s="39">
        <v>6.2598962783813477</v>
      </c>
      <c r="E50" s="114">
        <f t="shared" si="1"/>
        <v>10.481429951531547</v>
      </c>
      <c r="F50" s="39">
        <v>6.8509488105773926</v>
      </c>
      <c r="G50" s="39">
        <v>14.850190162658691</v>
      </c>
      <c r="H50" s="39">
        <v>4.8668818473815918</v>
      </c>
      <c r="I50" s="39">
        <v>17.455560684204102</v>
      </c>
    </row>
    <row r="51" spans="1:9" x14ac:dyDescent="0.25">
      <c r="A51" s="32" t="s">
        <v>32</v>
      </c>
      <c r="B51" s="32" t="str">
        <f t="shared" si="2"/>
        <v>Bedfordshire Hospitals NHS Foundation Trust</v>
      </c>
      <c r="C51" s="39">
        <v>237</v>
      </c>
      <c r="D51" s="39">
        <v>13.290984153747559</v>
      </c>
      <c r="E51" s="114">
        <f t="shared" si="1"/>
        <v>10.481429951531547</v>
      </c>
      <c r="F51" s="39">
        <v>6.8688788414001465</v>
      </c>
      <c r="G51" s="39">
        <v>14.803123474121094</v>
      </c>
      <c r="H51" s="39">
        <v>4.9207205772399902</v>
      </c>
      <c r="I51" s="39">
        <v>17.388107299804688</v>
      </c>
    </row>
    <row r="52" spans="1:9" x14ac:dyDescent="0.25">
      <c r="A52" s="32" t="s">
        <v>62</v>
      </c>
      <c r="B52" s="32" t="str">
        <f t="shared" si="2"/>
        <v>Cambridge University Hospitals NHS Foundation Trust</v>
      </c>
      <c r="C52" s="39">
        <v>240</v>
      </c>
      <c r="D52" s="39">
        <v>4.515632152557373</v>
      </c>
      <c r="E52" s="114">
        <f t="shared" si="1"/>
        <v>10.481429951531547</v>
      </c>
      <c r="F52" s="39">
        <v>6.8912515640258789</v>
      </c>
      <c r="G52" s="39">
        <v>14.793117523193359</v>
      </c>
      <c r="H52" s="39">
        <v>4.9844799041748047</v>
      </c>
      <c r="I52" s="39">
        <v>17.356229782104492</v>
      </c>
    </row>
    <row r="53" spans="1:9" x14ac:dyDescent="0.25">
      <c r="A53" s="32" t="s">
        <v>65</v>
      </c>
      <c r="B53" s="32" t="str">
        <f t="shared" si="2"/>
        <v>University Hospitals of Morecambe Bay NHS Foundation Trust</v>
      </c>
      <c r="C53" s="39">
        <v>251</v>
      </c>
      <c r="D53" s="39">
        <v>12.219245910644531</v>
      </c>
      <c r="E53" s="114">
        <f t="shared" si="1"/>
        <v>10.481429951531547</v>
      </c>
      <c r="F53" s="39">
        <v>6.9814333915710449</v>
      </c>
      <c r="G53" s="39">
        <v>14.697027206420898</v>
      </c>
      <c r="H53" s="39">
        <v>5.089113712310791</v>
      </c>
      <c r="I53" s="39">
        <v>17.195247650146484</v>
      </c>
    </row>
    <row r="54" spans="1:9" x14ac:dyDescent="0.25">
      <c r="A54" s="32" t="s">
        <v>57</v>
      </c>
      <c r="B54" s="32" t="str">
        <f t="shared" si="2"/>
        <v>East Lancashire Hospitals NHS Trust</v>
      </c>
      <c r="C54" s="39">
        <v>253</v>
      </c>
      <c r="D54" s="39">
        <v>11.425884246826172</v>
      </c>
      <c r="E54" s="114">
        <f t="shared" si="1"/>
        <v>10.481429951531547</v>
      </c>
      <c r="F54" s="39">
        <v>7.0016632080078125</v>
      </c>
      <c r="G54" s="39">
        <v>14.683093070983887</v>
      </c>
      <c r="H54" s="39">
        <v>5.1316289901733398</v>
      </c>
      <c r="I54" s="39">
        <v>17.183109283447266</v>
      </c>
    </row>
    <row r="55" spans="1:9" x14ac:dyDescent="0.25">
      <c r="A55" s="32" t="s">
        <v>58</v>
      </c>
      <c r="B55" s="32" t="str">
        <f t="shared" si="2"/>
        <v>The Shrewsbury and Telford Hospital NHS Trust</v>
      </c>
      <c r="C55" s="39">
        <v>259</v>
      </c>
      <c r="D55" s="39">
        <v>10.733227729797363</v>
      </c>
      <c r="E55" s="114">
        <f t="shared" si="1"/>
        <v>10.481429951531547</v>
      </c>
      <c r="F55" s="39">
        <v>7.047515869140625</v>
      </c>
      <c r="G55" s="39">
        <v>14.637467384338379</v>
      </c>
      <c r="H55" s="39">
        <v>5.1624279022216797</v>
      </c>
      <c r="I55" s="39">
        <v>17.101808547973633</v>
      </c>
    </row>
    <row r="56" spans="1:9" x14ac:dyDescent="0.25">
      <c r="A56" s="32" t="s">
        <v>77</v>
      </c>
      <c r="B56" s="32" t="str">
        <f t="shared" si="2"/>
        <v>University College London Hospitals NHS Foundation Trust</v>
      </c>
      <c r="C56" s="39">
        <v>263</v>
      </c>
      <c r="D56" s="39">
        <v>6.9364924430847168</v>
      </c>
      <c r="E56" s="114">
        <f t="shared" si="1"/>
        <v>10.481429951531547</v>
      </c>
      <c r="F56" s="39">
        <v>7.0745134353637695</v>
      </c>
      <c r="G56" s="39">
        <v>14.620158195495605</v>
      </c>
      <c r="H56" s="39">
        <v>5.211789608001709</v>
      </c>
      <c r="I56" s="39">
        <v>17.048622131347656</v>
      </c>
    </row>
    <row r="57" spans="1:9" x14ac:dyDescent="0.25">
      <c r="A57" s="32" t="s">
        <v>72</v>
      </c>
      <c r="B57" s="32" t="str">
        <f t="shared" si="2"/>
        <v>Royal Devon and Exeter NHS Foundation Trust</v>
      </c>
      <c r="C57" s="39">
        <v>265</v>
      </c>
      <c r="D57" s="39">
        <v>12.443470001220703</v>
      </c>
      <c r="E57" s="114">
        <f t="shared" si="1"/>
        <v>10.481429951531547</v>
      </c>
      <c r="F57" s="39">
        <v>7.0959277153015137</v>
      </c>
      <c r="G57" s="39">
        <v>14.604325294494629</v>
      </c>
      <c r="H57" s="39">
        <v>5.2482762336730957</v>
      </c>
      <c r="I57" s="39">
        <v>17.016885757446289</v>
      </c>
    </row>
    <row r="58" spans="1:9" x14ac:dyDescent="0.25">
      <c r="A58" s="32" t="s">
        <v>91</v>
      </c>
      <c r="B58" s="32" t="str">
        <f t="shared" si="2"/>
        <v>Royal Free London NHS Foundation Trust</v>
      </c>
      <c r="C58" s="39">
        <v>265</v>
      </c>
      <c r="D58" s="39">
        <v>12.424147605895996</v>
      </c>
      <c r="E58" s="114">
        <f t="shared" si="1"/>
        <v>10.481429951531547</v>
      </c>
      <c r="F58" s="39">
        <v>7.0959277153015137</v>
      </c>
      <c r="G58" s="39">
        <v>14.604325294494629</v>
      </c>
      <c r="H58" s="39">
        <v>5.2482762336730957</v>
      </c>
      <c r="I58" s="39">
        <v>17.016885757446289</v>
      </c>
    </row>
    <row r="59" spans="1:9" x14ac:dyDescent="0.25">
      <c r="A59" s="32" t="s">
        <v>67</v>
      </c>
      <c r="B59" s="32" t="str">
        <f t="shared" si="2"/>
        <v>North Tees and Hartlepool NHS Foundation Trust</v>
      </c>
      <c r="C59" s="39">
        <v>273</v>
      </c>
      <c r="D59" s="39">
        <v>7.6670479774475098</v>
      </c>
      <c r="E59" s="114">
        <f t="shared" si="1"/>
        <v>10.481429951531547</v>
      </c>
      <c r="F59" s="39">
        <v>7.1451435089111328</v>
      </c>
      <c r="G59" s="39">
        <v>14.549668312072754</v>
      </c>
      <c r="H59" s="39">
        <v>5.304112434387207</v>
      </c>
      <c r="I59" s="39">
        <v>16.932035446166992</v>
      </c>
    </row>
    <row r="60" spans="1:9" x14ac:dyDescent="0.25">
      <c r="A60" s="32" t="s">
        <v>96</v>
      </c>
      <c r="B60" s="32" t="str">
        <f t="shared" si="2"/>
        <v>Imperial College Healthcare NHS Trust</v>
      </c>
      <c r="C60" s="39">
        <v>275</v>
      </c>
      <c r="D60" s="39">
        <v>8.2634620666503906</v>
      </c>
      <c r="E60" s="114">
        <f t="shared" si="1"/>
        <v>10.481429951531547</v>
      </c>
      <c r="F60" s="39">
        <v>7.1624689102172852</v>
      </c>
      <c r="G60" s="39">
        <v>14.526486396789551</v>
      </c>
      <c r="H60" s="39">
        <v>5.3284363746643066</v>
      </c>
      <c r="I60" s="39">
        <v>16.918075561523438</v>
      </c>
    </row>
    <row r="61" spans="1:9" x14ac:dyDescent="0.25">
      <c r="A61" s="32" t="s">
        <v>71</v>
      </c>
      <c r="B61" s="32" t="str">
        <f t="shared" si="2"/>
        <v>East Kent Hospitals University NHS Foundation Trust</v>
      </c>
      <c r="C61" s="39">
        <v>276</v>
      </c>
      <c r="D61" s="39">
        <v>9.4040241241455078</v>
      </c>
      <c r="E61" s="114">
        <f t="shared" si="1"/>
        <v>10.481429951531547</v>
      </c>
      <c r="F61" s="39">
        <v>7.1731157302856445</v>
      </c>
      <c r="G61" s="39">
        <v>14.520812034606934</v>
      </c>
      <c r="H61" s="39">
        <v>5.3433289527893066</v>
      </c>
      <c r="I61" s="39">
        <v>16.905393600463867</v>
      </c>
    </row>
    <row r="62" spans="1:9" x14ac:dyDescent="0.25">
      <c r="A62" s="32" t="s">
        <v>6</v>
      </c>
      <c r="B62" s="32" t="str">
        <f t="shared" si="2"/>
        <v/>
      </c>
      <c r="C62" s="39">
        <v>281</v>
      </c>
      <c r="D62" s="39"/>
      <c r="E62" s="114">
        <f t="shared" si="1"/>
        <v>10.481429951531547</v>
      </c>
      <c r="F62" s="39">
        <v>7.2039051055908203</v>
      </c>
      <c r="G62" s="39">
        <v>14.497377395629883</v>
      </c>
      <c r="H62" s="39">
        <v>5.3930773735046387</v>
      </c>
      <c r="I62" s="39">
        <v>16.84783935546875</v>
      </c>
    </row>
    <row r="63" spans="1:9" x14ac:dyDescent="0.25">
      <c r="A63" s="32" t="s">
        <v>86</v>
      </c>
      <c r="B63" s="32" t="str">
        <f t="shared" si="2"/>
        <v>Blackpool Teaching Hospitals NHS Foundation Trust</v>
      </c>
      <c r="C63" s="39">
        <v>284</v>
      </c>
      <c r="D63" s="39">
        <v>18.383115768432617</v>
      </c>
      <c r="E63" s="114">
        <f t="shared" si="1"/>
        <v>10.481429951531547</v>
      </c>
      <c r="F63" s="39">
        <v>7.2197237014770508</v>
      </c>
      <c r="G63" s="39">
        <v>14.471189498901367</v>
      </c>
      <c r="H63" s="39">
        <v>5.409614086151123</v>
      </c>
      <c r="I63" s="39">
        <v>16.814188003540039</v>
      </c>
    </row>
    <row r="64" spans="1:9" x14ac:dyDescent="0.25">
      <c r="A64" s="32" t="s">
        <v>69</v>
      </c>
      <c r="B64" s="32" t="str">
        <f t="shared" si="2"/>
        <v>University Hospitals Plymouth NHS Trust</v>
      </c>
      <c r="C64" s="39">
        <v>289</v>
      </c>
      <c r="D64" s="39">
        <v>17.071359634399414</v>
      </c>
      <c r="E64" s="114">
        <f t="shared" si="1"/>
        <v>10.481429951531547</v>
      </c>
      <c r="F64" s="39">
        <v>7.2688775062561035</v>
      </c>
      <c r="G64" s="39">
        <v>14.447296142578125</v>
      </c>
      <c r="H64" s="39">
        <v>5.4670968055725098</v>
      </c>
      <c r="I64" s="39">
        <v>16.764797210693359</v>
      </c>
    </row>
    <row r="65" spans="1:9" x14ac:dyDescent="0.25">
      <c r="A65" s="32" t="s">
        <v>75</v>
      </c>
      <c r="B65" s="32" t="str">
        <f t="shared" si="2"/>
        <v>University Hospital Southampton NHS Foundation Trust</v>
      </c>
      <c r="C65" s="39">
        <v>301</v>
      </c>
      <c r="D65" s="39">
        <v>8.6608123779296875</v>
      </c>
      <c r="E65" s="114">
        <f t="shared" si="1"/>
        <v>10.481429951531547</v>
      </c>
      <c r="F65" s="39">
        <v>7.3374547958374023</v>
      </c>
      <c r="G65" s="39">
        <v>14.376343727111816</v>
      </c>
      <c r="H65" s="39">
        <v>5.5689754486083984</v>
      </c>
      <c r="I65" s="39">
        <v>16.62530517578125</v>
      </c>
    </row>
    <row r="66" spans="1:9" x14ac:dyDescent="0.25">
      <c r="A66" s="32" t="s">
        <v>73</v>
      </c>
      <c r="B66" s="32" t="str">
        <f t="shared" ref="B66:B97" si="3">IFERROR(VLOOKUP(A66,trust_lookup,2,0),"")</f>
        <v>North West Anglia NHS Foundation Trust</v>
      </c>
      <c r="C66" s="39">
        <v>302</v>
      </c>
      <c r="D66" s="39">
        <v>9.1019163131713867</v>
      </c>
      <c r="E66" s="114">
        <f t="shared" si="1"/>
        <v>10.481429951531547</v>
      </c>
      <c r="F66" s="39">
        <v>7.3394222259521484</v>
      </c>
      <c r="G66" s="39">
        <v>14.373260498046875</v>
      </c>
      <c r="H66" s="39">
        <v>5.5841026306152344</v>
      </c>
      <c r="I66" s="39">
        <v>16.625236511230469</v>
      </c>
    </row>
    <row r="67" spans="1:9" x14ac:dyDescent="0.25">
      <c r="A67" s="32" t="s">
        <v>74</v>
      </c>
      <c r="B67" s="32" t="str">
        <f t="shared" si="3"/>
        <v>Worcestershire Acute Hospitals NHS Trust</v>
      </c>
      <c r="C67" s="39">
        <v>304</v>
      </c>
      <c r="D67" s="39">
        <v>16.569862365722656</v>
      </c>
      <c r="E67" s="114">
        <f t="shared" ref="E67:E130" si="4">$P$9</f>
        <v>10.481429951531547</v>
      </c>
      <c r="F67" s="39">
        <v>7.3460469245910645</v>
      </c>
      <c r="G67" s="39">
        <v>14.361551284790039</v>
      </c>
      <c r="H67" s="39">
        <v>5.6064620018005371</v>
      </c>
      <c r="I67" s="39">
        <v>16.613977432250977</v>
      </c>
    </row>
    <row r="68" spans="1:9" x14ac:dyDescent="0.25">
      <c r="A68" s="32" t="s">
        <v>83</v>
      </c>
      <c r="B68" s="32" t="str">
        <f t="shared" si="3"/>
        <v>United Lincolnshire Hospitals NHS Trust</v>
      </c>
      <c r="C68" s="39">
        <v>308</v>
      </c>
      <c r="D68" s="39">
        <v>10.437287330627441</v>
      </c>
      <c r="E68" s="114">
        <f t="shared" si="4"/>
        <v>10.481429951531547</v>
      </c>
      <c r="F68" s="39">
        <v>7.3712363243103027</v>
      </c>
      <c r="G68" s="39">
        <v>14.333004951477051</v>
      </c>
      <c r="H68" s="39">
        <v>5.6201348304748535</v>
      </c>
      <c r="I68" s="39">
        <v>16.555932998657227</v>
      </c>
    </row>
    <row r="69" spans="1:9" x14ac:dyDescent="0.25">
      <c r="A69" s="32" t="s">
        <v>84</v>
      </c>
      <c r="B69" s="32" t="str">
        <f t="shared" si="3"/>
        <v>County Durham and Darlington NHS Foundation Trust</v>
      </c>
      <c r="C69" s="39">
        <v>311</v>
      </c>
      <c r="D69" s="39">
        <v>9.4771909713745117</v>
      </c>
      <c r="E69" s="114">
        <f t="shared" si="4"/>
        <v>10.481429951531547</v>
      </c>
      <c r="F69" s="39">
        <v>7.3999805450439453</v>
      </c>
      <c r="G69" s="39">
        <v>14.323719024658203</v>
      </c>
      <c r="H69" s="39">
        <v>5.6432862281799316</v>
      </c>
      <c r="I69" s="39">
        <v>16.546777725219727</v>
      </c>
    </row>
    <row r="70" spans="1:9" x14ac:dyDescent="0.25">
      <c r="A70" s="32" t="s">
        <v>81</v>
      </c>
      <c r="B70" s="32" t="str">
        <f t="shared" si="3"/>
        <v>Oxford University Hospitals NHS Foundation Trust</v>
      </c>
      <c r="C70" s="39">
        <v>315</v>
      </c>
      <c r="D70" s="39">
        <v>11.875280380249023</v>
      </c>
      <c r="E70" s="114">
        <f t="shared" si="4"/>
        <v>10.481429951531547</v>
      </c>
      <c r="F70" s="39">
        <v>7.4093894958496094</v>
      </c>
      <c r="G70" s="39">
        <v>14.289511680603027</v>
      </c>
      <c r="H70" s="39">
        <v>5.6952481269836426</v>
      </c>
      <c r="I70" s="39">
        <v>16.494138717651367</v>
      </c>
    </row>
    <row r="71" spans="1:9" x14ac:dyDescent="0.25">
      <c r="A71" s="32" t="s">
        <v>79</v>
      </c>
      <c r="B71" s="32" t="str">
        <f t="shared" si="3"/>
        <v>Northumbria Healthcare NHS Foundation Trust</v>
      </c>
      <c r="C71" s="39">
        <v>316</v>
      </c>
      <c r="D71" s="39">
        <v>9.6734647750854492</v>
      </c>
      <c r="E71" s="114">
        <f t="shared" si="4"/>
        <v>10.481429951531547</v>
      </c>
      <c r="F71" s="39">
        <v>7.4139585494995117</v>
      </c>
      <c r="G71" s="39">
        <v>14.290203094482422</v>
      </c>
      <c r="H71" s="39">
        <v>5.7047581672668457</v>
      </c>
      <c r="I71" s="39">
        <v>16.487602233886719</v>
      </c>
    </row>
    <row r="72" spans="1:9" x14ac:dyDescent="0.25">
      <c r="A72" s="32" t="s">
        <v>99</v>
      </c>
      <c r="B72" s="32" t="str">
        <f t="shared" si="3"/>
        <v>Lancashire Teaching Hospitals NHS Foundation Trust</v>
      </c>
      <c r="C72" s="39">
        <v>319</v>
      </c>
      <c r="D72" s="39">
        <v>10.460705757141113</v>
      </c>
      <c r="E72" s="114">
        <f t="shared" si="4"/>
        <v>10.481429951531547</v>
      </c>
      <c r="F72" s="39">
        <v>7.4336423873901367</v>
      </c>
      <c r="G72" s="39">
        <v>14.280828475952148</v>
      </c>
      <c r="H72" s="39">
        <v>5.7119579315185547</v>
      </c>
      <c r="I72" s="39">
        <v>16.473644256591797</v>
      </c>
    </row>
    <row r="73" spans="1:9" x14ac:dyDescent="0.25">
      <c r="A73" s="32" t="s">
        <v>286</v>
      </c>
      <c r="B73" s="32" t="str">
        <f t="shared" si="3"/>
        <v>University Hospitals Dorset NHS Foundation Trust</v>
      </c>
      <c r="C73" s="39">
        <v>327</v>
      </c>
      <c r="D73" s="39">
        <v>10.646960258483887</v>
      </c>
      <c r="E73" s="114">
        <f t="shared" si="4"/>
        <v>10.481429951531547</v>
      </c>
      <c r="F73" s="39">
        <v>7.4738764762878418</v>
      </c>
      <c r="G73" s="39">
        <v>14.239513397216797</v>
      </c>
      <c r="H73" s="39">
        <v>5.7852816581726074</v>
      </c>
      <c r="I73" s="39">
        <v>16.402095794677734</v>
      </c>
    </row>
    <row r="74" spans="1:9" x14ac:dyDescent="0.25">
      <c r="A74" s="32" t="s">
        <v>45</v>
      </c>
      <c r="B74" s="32" t="str">
        <f t="shared" si="3"/>
        <v>University Hospitals Sussex NHS Foundation Trust</v>
      </c>
      <c r="C74" s="39">
        <v>330</v>
      </c>
      <c r="D74" s="39">
        <v>7.8957858085632324</v>
      </c>
      <c r="E74" s="114">
        <f t="shared" si="4"/>
        <v>10.481429951531547</v>
      </c>
      <c r="F74" s="39">
        <v>7.4929623603820801</v>
      </c>
      <c r="G74" s="39">
        <v>14.21634578704834</v>
      </c>
      <c r="H74" s="39">
        <v>5.800419807434082</v>
      </c>
      <c r="I74" s="39">
        <v>16.359621047973633</v>
      </c>
    </row>
    <row r="75" spans="1:9" x14ac:dyDescent="0.25">
      <c r="A75" s="32" t="s">
        <v>80</v>
      </c>
      <c r="B75" s="32" t="str">
        <f t="shared" si="3"/>
        <v>Mid Yorkshire Hospitals NHS Trust</v>
      </c>
      <c r="C75" s="39">
        <v>339</v>
      </c>
      <c r="D75" s="39">
        <v>8.0518465042114258</v>
      </c>
      <c r="E75" s="114">
        <f t="shared" si="4"/>
        <v>10.481429951531547</v>
      </c>
      <c r="F75" s="39">
        <v>7.5360813140869141</v>
      </c>
      <c r="G75" s="39">
        <v>14.170143127441406</v>
      </c>
      <c r="H75" s="39">
        <v>5.8713617324829102</v>
      </c>
      <c r="I75" s="39">
        <v>16.29576301574707</v>
      </c>
    </row>
    <row r="76" spans="1:9" x14ac:dyDescent="0.25">
      <c r="A76" s="32" t="s">
        <v>90</v>
      </c>
      <c r="B76" s="32" t="str">
        <f t="shared" si="3"/>
        <v>Norfolk and Norwich University Hospitals NHS Foundation Trust</v>
      </c>
      <c r="C76" s="39">
        <v>342</v>
      </c>
      <c r="D76" s="39">
        <v>16.258033752441406</v>
      </c>
      <c r="E76" s="114">
        <f t="shared" si="4"/>
        <v>10.481429951531547</v>
      </c>
      <c r="F76" s="39">
        <v>7.5576462745666504</v>
      </c>
      <c r="G76" s="39">
        <v>14.165864944458008</v>
      </c>
      <c r="H76" s="39">
        <v>5.8872442245483398</v>
      </c>
      <c r="I76" s="39">
        <v>16.275760650634766</v>
      </c>
    </row>
    <row r="77" spans="1:9" x14ac:dyDescent="0.25">
      <c r="A77" s="32" t="s">
        <v>88</v>
      </c>
      <c r="B77" s="32" t="str">
        <f t="shared" si="3"/>
        <v>Barking, Havering and Redbridge University Hospitals NHS Trust</v>
      </c>
      <c r="C77" s="39">
        <v>345</v>
      </c>
      <c r="D77" s="39">
        <v>13.920677185058594</v>
      </c>
      <c r="E77" s="114">
        <f t="shared" si="4"/>
        <v>10.481429951531547</v>
      </c>
      <c r="F77" s="39">
        <v>7.5726194381713867</v>
      </c>
      <c r="G77" s="39">
        <v>14.147910118103027</v>
      </c>
      <c r="H77" s="39">
        <v>5.8986821174621582</v>
      </c>
      <c r="I77" s="39">
        <v>16.236383438110352</v>
      </c>
    </row>
    <row r="78" spans="1:9" x14ac:dyDescent="0.25">
      <c r="A78" s="32" t="s">
        <v>85</v>
      </c>
      <c r="B78" s="32" t="str">
        <f t="shared" si="3"/>
        <v>South Tees Hospitals NHS Foundation Trust</v>
      </c>
      <c r="C78" s="39">
        <v>356</v>
      </c>
      <c r="D78" s="39">
        <v>12.384857177734375</v>
      </c>
      <c r="E78" s="114">
        <f t="shared" si="4"/>
        <v>10.481429951531547</v>
      </c>
      <c r="F78" s="39">
        <v>7.6242728233337402</v>
      </c>
      <c r="G78" s="39">
        <v>14.097044944763184</v>
      </c>
      <c r="H78" s="39">
        <v>5.9756059646606445</v>
      </c>
      <c r="I78" s="39">
        <v>16.166799545288086</v>
      </c>
    </row>
    <row r="79" spans="1:9" x14ac:dyDescent="0.25">
      <c r="A79" s="32" t="s">
        <v>87</v>
      </c>
      <c r="B79" s="32" t="str">
        <f t="shared" si="3"/>
        <v>Manchester University NHS Foundation Trust</v>
      </c>
      <c r="C79" s="39">
        <v>359</v>
      </c>
      <c r="D79" s="39">
        <v>8.7625532150268555</v>
      </c>
      <c r="E79" s="114">
        <f t="shared" si="4"/>
        <v>10.481429951531547</v>
      </c>
      <c r="F79" s="39">
        <v>7.6324672698974609</v>
      </c>
      <c r="G79" s="39">
        <v>14.088286399841309</v>
      </c>
      <c r="H79" s="39">
        <v>5.9926557540893555</v>
      </c>
      <c r="I79" s="39">
        <v>16.133272171020508</v>
      </c>
    </row>
    <row r="80" spans="1:9" x14ac:dyDescent="0.25">
      <c r="A80" s="32" t="s">
        <v>93</v>
      </c>
      <c r="B80" s="32" t="str">
        <f t="shared" si="3"/>
        <v>The Newcastle Upon Tyne Hospitals NHS Foundation Trust</v>
      </c>
      <c r="C80" s="39">
        <v>368</v>
      </c>
      <c r="D80" s="39">
        <v>10.314699172973633</v>
      </c>
      <c r="E80" s="114">
        <f t="shared" si="4"/>
        <v>10.481429951531547</v>
      </c>
      <c r="F80" s="39">
        <v>7.6755971908569336</v>
      </c>
      <c r="G80" s="39">
        <v>14.048129081726074</v>
      </c>
      <c r="H80" s="39">
        <v>6.053311824798584</v>
      </c>
      <c r="I80" s="39">
        <v>16.068307876586914</v>
      </c>
    </row>
    <row r="81" spans="1:9" x14ac:dyDescent="0.25">
      <c r="A81" s="32" t="s">
        <v>78</v>
      </c>
      <c r="B81" s="32" t="str">
        <f t="shared" si="3"/>
        <v>Hull University Teaching Hospitals NHS Trust</v>
      </c>
      <c r="C81" s="39">
        <v>368</v>
      </c>
      <c r="D81" s="39">
        <v>10.13640022277832</v>
      </c>
      <c r="E81" s="114">
        <f t="shared" si="4"/>
        <v>10.481429951531547</v>
      </c>
      <c r="F81" s="39">
        <v>7.6755971908569336</v>
      </c>
      <c r="G81" s="39">
        <v>14.048129081726074</v>
      </c>
      <c r="H81" s="39">
        <v>6.053311824798584</v>
      </c>
      <c r="I81" s="39">
        <v>16.068307876586914</v>
      </c>
    </row>
    <row r="82" spans="1:9" x14ac:dyDescent="0.25">
      <c r="A82" s="32" t="s">
        <v>97</v>
      </c>
      <c r="B82" s="32" t="str">
        <f t="shared" si="3"/>
        <v>Royal Cornwall Hospitals NHS Trust</v>
      </c>
      <c r="C82" s="39">
        <v>383</v>
      </c>
      <c r="D82" s="39">
        <v>25.105287551879883</v>
      </c>
      <c r="E82" s="114">
        <f t="shared" si="4"/>
        <v>10.481429951531547</v>
      </c>
      <c r="F82" s="39">
        <v>7.7386393547058105</v>
      </c>
      <c r="G82" s="39">
        <v>13.987539291381836</v>
      </c>
      <c r="H82" s="39">
        <v>6.1432132720947266</v>
      </c>
      <c r="I82" s="39">
        <v>15.9637451171875</v>
      </c>
    </row>
    <row r="83" spans="1:9" x14ac:dyDescent="0.25">
      <c r="A83" s="32" t="s">
        <v>82</v>
      </c>
      <c r="B83" s="32" t="str">
        <f t="shared" si="3"/>
        <v>East Suffolk and North Essex NHS Foundation Trust</v>
      </c>
      <c r="C83" s="39">
        <v>393</v>
      </c>
      <c r="D83" s="39">
        <v>10.810211181640625</v>
      </c>
      <c r="E83" s="114">
        <f t="shared" si="4"/>
        <v>10.481429951531547</v>
      </c>
      <c r="F83" s="39">
        <v>7.7788839340209961</v>
      </c>
      <c r="G83" s="39">
        <v>13.945150375366211</v>
      </c>
      <c r="H83" s="39">
        <v>6.2020664215087891</v>
      </c>
      <c r="I83" s="39">
        <v>15.905152320861816</v>
      </c>
    </row>
    <row r="84" spans="1:9" x14ac:dyDescent="0.25">
      <c r="A84" s="32" t="s">
        <v>94</v>
      </c>
      <c r="B84" s="32" t="str">
        <f t="shared" si="3"/>
        <v>Gloucestershire Hospitals NHS Foundation Trust</v>
      </c>
      <c r="C84" s="39">
        <v>406</v>
      </c>
      <c r="D84" s="39">
        <v>11.153848648071289</v>
      </c>
      <c r="E84" s="114">
        <f t="shared" si="4"/>
        <v>10.481429951531547</v>
      </c>
      <c r="F84" s="39">
        <v>7.8336348533630371</v>
      </c>
      <c r="G84" s="39">
        <v>13.89926815032959</v>
      </c>
      <c r="H84" s="39">
        <v>6.2746601104736328</v>
      </c>
      <c r="I84" s="39">
        <v>15.816956520080566</v>
      </c>
    </row>
    <row r="85" spans="1:9" x14ac:dyDescent="0.25">
      <c r="A85" s="32" t="s">
        <v>100</v>
      </c>
      <c r="B85" s="32" t="str">
        <f t="shared" si="3"/>
        <v>Portsmouth Hospitals University NHS Trust</v>
      </c>
      <c r="C85" s="39">
        <v>418</v>
      </c>
      <c r="D85" s="39">
        <v>8.8696184158325195</v>
      </c>
      <c r="E85" s="114">
        <f t="shared" si="4"/>
        <v>10.481429951531547</v>
      </c>
      <c r="F85" s="39">
        <v>7.8824729919433594</v>
      </c>
      <c r="G85" s="39">
        <v>13.851165771484375</v>
      </c>
      <c r="H85" s="39">
        <v>6.3392510414123535</v>
      </c>
      <c r="I85" s="39">
        <v>15.744389533996582</v>
      </c>
    </row>
    <row r="86" spans="1:9" x14ac:dyDescent="0.25">
      <c r="A86" s="32" t="s">
        <v>6</v>
      </c>
      <c r="B86" s="32" t="str">
        <f t="shared" si="3"/>
        <v/>
      </c>
      <c r="C86" s="39">
        <v>421</v>
      </c>
      <c r="D86" s="39"/>
      <c r="E86" s="114">
        <f t="shared" si="4"/>
        <v>10.481429951531547</v>
      </c>
      <c r="F86" s="39">
        <v>7.8883609771728516</v>
      </c>
      <c r="G86" s="39">
        <v>13.844164848327637</v>
      </c>
      <c r="H86" s="39">
        <v>6.3609375953674316</v>
      </c>
      <c r="I86" s="39">
        <v>15.725856781005859</v>
      </c>
    </row>
    <row r="87" spans="1:9" x14ac:dyDescent="0.25">
      <c r="A87" s="32" t="s">
        <v>17</v>
      </c>
      <c r="B87" s="32" t="str">
        <f t="shared" si="3"/>
        <v>South Tyneside and Sunderland NHS Foundation Trust</v>
      </c>
      <c r="C87" s="39">
        <v>422</v>
      </c>
      <c r="D87" s="39">
        <v>12.213739395141602</v>
      </c>
      <c r="E87" s="114">
        <f t="shared" si="4"/>
        <v>10.481429951531547</v>
      </c>
      <c r="F87" s="39">
        <v>7.8903460502624512</v>
      </c>
      <c r="G87" s="39">
        <v>13.842159271240234</v>
      </c>
      <c r="H87" s="39">
        <v>6.3703522682189941</v>
      </c>
      <c r="I87" s="39">
        <v>15.723487854003906</v>
      </c>
    </row>
    <row r="88" spans="1:9" x14ac:dyDescent="0.25">
      <c r="A88" s="32" t="s">
        <v>101</v>
      </c>
      <c r="B88" s="32" t="str">
        <f t="shared" si="3"/>
        <v>East and North Hertfordshire NHS Trust</v>
      </c>
      <c r="C88" s="39">
        <v>429</v>
      </c>
      <c r="D88" s="39">
        <v>11.020920753479004</v>
      </c>
      <c r="E88" s="114">
        <f t="shared" si="4"/>
        <v>10.481429951531547</v>
      </c>
      <c r="F88" s="39">
        <v>7.9230122566223145</v>
      </c>
      <c r="G88" s="39">
        <v>13.816648483276367</v>
      </c>
      <c r="H88" s="39">
        <v>6.3959865570068359</v>
      </c>
      <c r="I88" s="39">
        <v>15.681211471557617</v>
      </c>
    </row>
    <row r="89" spans="1:9" x14ac:dyDescent="0.25">
      <c r="A89" s="32" t="s">
        <v>98</v>
      </c>
      <c r="B89" s="32" t="str">
        <f t="shared" si="3"/>
        <v>University Hospitals of North Midlands NHS Trust</v>
      </c>
      <c r="C89" s="39">
        <v>439</v>
      </c>
      <c r="D89" s="39">
        <v>16.411464691162109</v>
      </c>
      <c r="E89" s="114">
        <f t="shared" si="4"/>
        <v>10.481429951531547</v>
      </c>
      <c r="F89" s="39">
        <v>7.955235481262207</v>
      </c>
      <c r="G89" s="39">
        <v>13.785384178161621</v>
      </c>
      <c r="H89" s="39">
        <v>6.4473681449890137</v>
      </c>
      <c r="I89" s="39">
        <v>15.627784729003906</v>
      </c>
    </row>
    <row r="90" spans="1:9" x14ac:dyDescent="0.25">
      <c r="A90" s="32" t="s">
        <v>105</v>
      </c>
      <c r="B90" s="32" t="str">
        <f t="shared" si="3"/>
        <v>Barts Health NHS Trust</v>
      </c>
      <c r="C90" s="39">
        <v>440</v>
      </c>
      <c r="D90" s="39">
        <v>16.329753875732422</v>
      </c>
      <c r="E90" s="114">
        <f t="shared" si="4"/>
        <v>10.481429951531547</v>
      </c>
      <c r="F90" s="39">
        <v>7.9600825309753418</v>
      </c>
      <c r="G90" s="39">
        <v>13.781642913818359</v>
      </c>
      <c r="H90" s="39">
        <v>6.4510321617126465</v>
      </c>
      <c r="I90" s="39">
        <v>15.620512008666992</v>
      </c>
    </row>
    <row r="91" spans="1:9" x14ac:dyDescent="0.25">
      <c r="A91" s="32" t="s">
        <v>102</v>
      </c>
      <c r="B91" s="32" t="str">
        <f t="shared" si="3"/>
        <v>University Hospitals of Leicester NHS Trust</v>
      </c>
      <c r="C91" s="39">
        <v>440</v>
      </c>
      <c r="D91" s="39">
        <v>9.5586690902709961</v>
      </c>
      <c r="E91" s="114">
        <f t="shared" si="4"/>
        <v>10.481429951531547</v>
      </c>
      <c r="F91" s="39">
        <v>7.9600825309753418</v>
      </c>
      <c r="G91" s="39">
        <v>13.781642913818359</v>
      </c>
      <c r="H91" s="39">
        <v>6.4510321617126465</v>
      </c>
      <c r="I91" s="39">
        <v>15.620512008666992</v>
      </c>
    </row>
    <row r="92" spans="1:9" x14ac:dyDescent="0.25">
      <c r="A92" s="32" t="s">
        <v>104</v>
      </c>
      <c r="B92" s="32" t="str">
        <f t="shared" si="3"/>
        <v>University Hospitals Bristol and Weston NHS Foundation Trust</v>
      </c>
      <c r="C92" s="39">
        <v>452</v>
      </c>
      <c r="D92" s="39">
        <v>8.0645217895507813</v>
      </c>
      <c r="E92" s="114">
        <f t="shared" si="4"/>
        <v>10.481429951531547</v>
      </c>
      <c r="F92" s="39">
        <v>7.9960250854492188</v>
      </c>
      <c r="G92" s="39">
        <v>13.73873233795166</v>
      </c>
      <c r="H92" s="39">
        <v>6.5082268714904785</v>
      </c>
      <c r="I92" s="39">
        <v>15.555468559265137</v>
      </c>
    </row>
    <row r="93" spans="1:9" x14ac:dyDescent="0.25">
      <c r="A93" s="32" t="s">
        <v>92</v>
      </c>
      <c r="B93" s="32" t="str">
        <f t="shared" si="3"/>
        <v>University Hospitals of Derby and Burton NHS Foundation Trust</v>
      </c>
      <c r="C93" s="39">
        <v>477</v>
      </c>
      <c r="D93" s="39">
        <v>10.951225280761719</v>
      </c>
      <c r="E93" s="114">
        <f t="shared" si="4"/>
        <v>10.481429951531547</v>
      </c>
      <c r="F93" s="39">
        <v>8.0698823928833008</v>
      </c>
      <c r="G93" s="39">
        <v>13.665821075439453</v>
      </c>
      <c r="H93" s="39">
        <v>6.6216888427734375</v>
      </c>
      <c r="I93" s="39">
        <v>15.430320739746094</v>
      </c>
    </row>
    <row r="94" spans="1:9" x14ac:dyDescent="0.25">
      <c r="A94" s="32" t="s">
        <v>103</v>
      </c>
      <c r="B94" s="32" t="str">
        <f t="shared" si="3"/>
        <v>Leeds Teaching Hospitals NHS Trust</v>
      </c>
      <c r="C94" s="39">
        <v>482</v>
      </c>
      <c r="D94" s="39">
        <v>7.7139987945556641</v>
      </c>
      <c r="E94" s="114">
        <f t="shared" si="4"/>
        <v>10.481429951531547</v>
      </c>
      <c r="F94" s="39">
        <v>8.0924406051635742</v>
      </c>
      <c r="G94" s="39">
        <v>13.652122497558594</v>
      </c>
      <c r="H94" s="39">
        <v>6.6520624160766602</v>
      </c>
      <c r="I94" s="39">
        <v>15.403024673461914</v>
      </c>
    </row>
    <row r="95" spans="1:9" x14ac:dyDescent="0.25">
      <c r="A95" s="32" t="s">
        <v>89</v>
      </c>
      <c r="B95" s="32" t="str">
        <f t="shared" si="3"/>
        <v>Mid and South Essex NHS Foundation Trust</v>
      </c>
      <c r="C95" s="39">
        <v>485</v>
      </c>
      <c r="D95" s="39">
        <v>8.1059694290161133</v>
      </c>
      <c r="E95" s="114">
        <f t="shared" si="4"/>
        <v>10.481429951531547</v>
      </c>
      <c r="F95" s="39">
        <v>8.0951433181762695</v>
      </c>
      <c r="G95" s="39">
        <v>13.642783164978027</v>
      </c>
      <c r="H95" s="39">
        <v>6.6569223403930664</v>
      </c>
      <c r="I95" s="39">
        <v>15.391400337219238</v>
      </c>
    </row>
    <row r="96" spans="1:9" x14ac:dyDescent="0.25">
      <c r="A96" s="32" t="s">
        <v>95</v>
      </c>
      <c r="B96" s="32" t="str">
        <f t="shared" si="3"/>
        <v>Maidstone and Tunbridge Wells NHS Trust</v>
      </c>
      <c r="C96" s="39">
        <v>489</v>
      </c>
      <c r="D96" s="39">
        <v>10.687389373779297</v>
      </c>
      <c r="E96" s="114">
        <f t="shared" si="4"/>
        <v>10.481429951531547</v>
      </c>
      <c r="F96" s="39">
        <v>8.105926513671875</v>
      </c>
      <c r="G96" s="39">
        <v>13.634196281433105</v>
      </c>
      <c r="H96" s="39">
        <v>6.6734433174133301</v>
      </c>
      <c r="I96" s="39">
        <v>15.367457389831543</v>
      </c>
    </row>
    <row r="97" spans="1:9" x14ac:dyDescent="0.25">
      <c r="A97" s="32" t="s">
        <v>106</v>
      </c>
      <c r="B97" s="32" t="str">
        <f t="shared" si="3"/>
        <v>Royal Surrey County Hospital NHS Foundation Trust</v>
      </c>
      <c r="C97" s="39">
        <v>534</v>
      </c>
      <c r="D97" s="39">
        <v>11.474849700927734</v>
      </c>
      <c r="E97" s="114">
        <f t="shared" si="4"/>
        <v>10.481429951531547</v>
      </c>
      <c r="F97" s="39">
        <v>8.2325658798217773</v>
      </c>
      <c r="G97" s="39">
        <v>13.515037536621094</v>
      </c>
      <c r="H97" s="39">
        <v>6.8489389419555664</v>
      </c>
      <c r="I97" s="39">
        <v>15.166679382324219</v>
      </c>
    </row>
    <row r="98" spans="1:9" x14ac:dyDescent="0.25">
      <c r="A98" s="32" t="s">
        <v>6</v>
      </c>
      <c r="B98" s="32" t="str">
        <f t="shared" ref="B98:B129" si="5">IFERROR(VLOOKUP(A98,trust_lookup,2,0),"")</f>
        <v/>
      </c>
      <c r="C98" s="39">
        <v>561</v>
      </c>
      <c r="D98" s="39"/>
      <c r="E98" s="114">
        <f t="shared" si="4"/>
        <v>10.481429951531547</v>
      </c>
      <c r="F98" s="39">
        <v>8.2925519943237305</v>
      </c>
      <c r="G98" s="39">
        <v>13.454395294189453</v>
      </c>
      <c r="H98" s="39">
        <v>6.9539785385131836</v>
      </c>
      <c r="I98" s="39">
        <v>15.068618774414063</v>
      </c>
    </row>
    <row r="99" spans="1:9" x14ac:dyDescent="0.25">
      <c r="A99" s="32" t="s">
        <v>70</v>
      </c>
      <c r="B99" s="32" t="str">
        <f t="shared" si="5"/>
        <v>University Hospitals Birmingham NHS Foundation Trust</v>
      </c>
      <c r="C99" s="39">
        <v>653</v>
      </c>
      <c r="D99" s="39">
        <v>10.503734588623047</v>
      </c>
      <c r="E99" s="114">
        <f t="shared" si="4"/>
        <v>10.481429951531547</v>
      </c>
      <c r="F99" s="39">
        <v>8.4849643707275391</v>
      </c>
      <c r="G99" s="39">
        <v>13.268377304077148</v>
      </c>
      <c r="H99" s="39">
        <v>7.2278609275817871</v>
      </c>
      <c r="I99" s="39">
        <v>14.755763053894043</v>
      </c>
    </row>
    <row r="100" spans="1:9" x14ac:dyDescent="0.25">
      <c r="A100" s="32" t="s">
        <v>108</v>
      </c>
      <c r="B100" s="32" t="str">
        <f t="shared" si="5"/>
        <v>Nottingham University Hospitals NHS Trust</v>
      </c>
      <c r="C100" s="39">
        <v>662</v>
      </c>
      <c r="D100" s="39">
        <v>15.522344589233398</v>
      </c>
      <c r="E100" s="114">
        <f t="shared" si="4"/>
        <v>10.481429951531547</v>
      </c>
      <c r="F100" s="39">
        <v>8.5022525787353516</v>
      </c>
      <c r="G100" s="39">
        <v>13.251790046691895</v>
      </c>
      <c r="H100" s="39">
        <v>7.2563776969909668</v>
      </c>
      <c r="I100" s="39">
        <v>14.729602813720703</v>
      </c>
    </row>
    <row r="101" spans="1:9" x14ac:dyDescent="0.25">
      <c r="A101" s="32" t="s">
        <v>6</v>
      </c>
      <c r="B101" s="32" t="str">
        <f t="shared" si="5"/>
        <v/>
      </c>
      <c r="C101" s="39">
        <v>701</v>
      </c>
      <c r="D101" s="39"/>
      <c r="E101" s="114">
        <f t="shared" si="4"/>
        <v>10.481429951531547</v>
      </c>
      <c r="F101" s="39">
        <v>8.5725507736206055</v>
      </c>
      <c r="G101" s="39">
        <v>13.18647575378418</v>
      </c>
      <c r="H101" s="39">
        <v>7.3499364852905273</v>
      </c>
      <c r="I101" s="39">
        <v>14.618988037109375</v>
      </c>
    </row>
    <row r="102" spans="1:9" x14ac:dyDescent="0.25">
      <c r="A102" s="32" t="s">
        <v>109</v>
      </c>
      <c r="B102" s="32" t="str">
        <f t="shared" si="5"/>
        <v>The Royal Marsden NHS Foundation Trust</v>
      </c>
      <c r="C102" s="39">
        <v>715</v>
      </c>
      <c r="D102" s="39">
        <v>10.287985801696777</v>
      </c>
      <c r="E102" s="114">
        <f t="shared" si="4"/>
        <v>10.481429951531547</v>
      </c>
      <c r="F102" s="39">
        <v>8.5928382873535156</v>
      </c>
      <c r="G102" s="39">
        <v>13.161680221557617</v>
      </c>
      <c r="H102" s="39">
        <v>7.3870329856872559</v>
      </c>
      <c r="I102" s="39">
        <v>14.579828262329102</v>
      </c>
    </row>
    <row r="103" spans="1:9" x14ac:dyDescent="0.25">
      <c r="A103" s="32" t="s">
        <v>107</v>
      </c>
      <c r="B103" s="32" t="str">
        <f t="shared" si="5"/>
        <v>Guy's and St Thomas' NHS Foundation Trust</v>
      </c>
      <c r="C103" s="39">
        <v>718</v>
      </c>
      <c r="D103" s="39">
        <v>10.894219398498535</v>
      </c>
      <c r="E103" s="114">
        <f t="shared" si="4"/>
        <v>10.481429951531547</v>
      </c>
      <c r="F103" s="39">
        <v>8.5987358093261719</v>
      </c>
      <c r="G103" s="39">
        <v>13.159465789794922</v>
      </c>
      <c r="H103" s="39">
        <v>7.3953204154968262</v>
      </c>
      <c r="I103" s="39">
        <v>14.573426246643066</v>
      </c>
    </row>
    <row r="104" spans="1:9" x14ac:dyDescent="0.25">
      <c r="A104" s="32" t="s">
        <v>6</v>
      </c>
      <c r="B104" s="32" t="str">
        <f t="shared" si="5"/>
        <v/>
      </c>
      <c r="C104" s="39">
        <v>841</v>
      </c>
      <c r="D104" s="39"/>
      <c r="E104" s="114">
        <f t="shared" si="4"/>
        <v>10.481429951531547</v>
      </c>
      <c r="F104" s="39">
        <v>8.7752227783203125</v>
      </c>
      <c r="G104" s="39">
        <v>12.987521171569824</v>
      </c>
      <c r="H104" s="39">
        <v>7.6515188217163086</v>
      </c>
      <c r="I104" s="39">
        <v>14.285945892333984</v>
      </c>
    </row>
    <row r="105" spans="1:9" x14ac:dyDescent="0.25">
      <c r="A105" s="32" t="s">
        <v>6</v>
      </c>
      <c r="B105" s="32" t="str">
        <f t="shared" si="5"/>
        <v/>
      </c>
      <c r="C105" s="39">
        <v>981</v>
      </c>
      <c r="D105" s="39"/>
      <c r="E105" s="114">
        <f t="shared" si="4"/>
        <v>10.481429951531547</v>
      </c>
      <c r="F105" s="39">
        <v>8.932703971862793</v>
      </c>
      <c r="G105" s="39">
        <v>12.832930564880371</v>
      </c>
      <c r="H105" s="39">
        <v>7.886620044708252</v>
      </c>
      <c r="I105" s="39">
        <v>14.032077789306641</v>
      </c>
    </row>
    <row r="106" spans="1:9" x14ac:dyDescent="0.25">
      <c r="A106" s="32" t="s">
        <v>6</v>
      </c>
      <c r="B106" s="32" t="str">
        <f t="shared" si="5"/>
        <v/>
      </c>
      <c r="C106" s="39">
        <v>1121</v>
      </c>
      <c r="D106" s="39"/>
      <c r="E106" s="114">
        <f t="shared" si="4"/>
        <v>10.481429951531547</v>
      </c>
      <c r="F106" s="39">
        <v>9.0602140426635742</v>
      </c>
      <c r="G106" s="39">
        <v>12.710039138793945</v>
      </c>
      <c r="H106" s="39">
        <v>8.0767650604248047</v>
      </c>
      <c r="I106" s="39">
        <v>13.823753356933594</v>
      </c>
    </row>
    <row r="107" spans="1:9" x14ac:dyDescent="0.25">
      <c r="A107" s="32" t="s">
        <v>6</v>
      </c>
      <c r="B107" s="32" t="str">
        <f t="shared" si="5"/>
        <v/>
      </c>
      <c r="C107" s="39">
        <v>1261</v>
      </c>
      <c r="D107" s="39"/>
      <c r="E107" s="114">
        <f t="shared" si="4"/>
        <v>10.481429951531547</v>
      </c>
      <c r="F107" s="39">
        <v>9.1658935546875</v>
      </c>
      <c r="G107" s="39">
        <v>12.605560302734375</v>
      </c>
      <c r="H107" s="39">
        <v>8.2364130020141602</v>
      </c>
      <c r="I107" s="39">
        <v>13.655054092407227</v>
      </c>
    </row>
    <row r="108" spans="1:9" x14ac:dyDescent="0.25">
      <c r="A108" s="32" t="s">
        <v>110</v>
      </c>
      <c r="B108" s="32" t="str">
        <f t="shared" si="5"/>
        <v>Sheffield Teaching Hospitals NHS Foundation Trust</v>
      </c>
      <c r="C108" s="39">
        <v>1325</v>
      </c>
      <c r="D108" s="39">
        <v>12.177494049072266</v>
      </c>
      <c r="E108" s="114">
        <f t="shared" si="4"/>
        <v>10.481429951531547</v>
      </c>
      <c r="F108" s="39">
        <v>9.2099065780639648</v>
      </c>
      <c r="G108" s="39">
        <v>12.56535530090332</v>
      </c>
      <c r="H108" s="39">
        <v>8.3013286590576172</v>
      </c>
      <c r="I108" s="39">
        <v>13.585151672363281</v>
      </c>
    </row>
    <row r="109" spans="1:9" x14ac:dyDescent="0.25">
      <c r="A109" s="32" t="s">
        <v>112</v>
      </c>
      <c r="B109" s="32" t="str">
        <f t="shared" si="5"/>
        <v>The Christie NHS Foundation Trust</v>
      </c>
      <c r="C109" s="39">
        <v>1359</v>
      </c>
      <c r="D109" s="39">
        <v>8.1754045486450195</v>
      </c>
      <c r="E109" s="114">
        <f t="shared" si="4"/>
        <v>10.481429951531547</v>
      </c>
      <c r="F109" s="39">
        <v>9.2298450469970703</v>
      </c>
      <c r="G109" s="39">
        <v>12.544451713562012</v>
      </c>
      <c r="H109" s="39">
        <v>8.3314743041992188</v>
      </c>
      <c r="I109" s="39">
        <v>13.552047729492188</v>
      </c>
    </row>
    <row r="110" spans="1:9" x14ac:dyDescent="0.25">
      <c r="A110" s="32" t="s">
        <v>111</v>
      </c>
      <c r="B110" s="32" t="str">
        <f t="shared" si="5"/>
        <v>The Clatterbridge Cancer Centre NHS Foundation Trust</v>
      </c>
      <c r="C110" s="39">
        <v>1363</v>
      </c>
      <c r="D110" s="39">
        <v>9.3533544540405273</v>
      </c>
      <c r="E110" s="114">
        <f t="shared" si="4"/>
        <v>10.481429951531547</v>
      </c>
      <c r="F110" s="39">
        <v>9.2330913543701172</v>
      </c>
      <c r="G110" s="39">
        <v>12.540928840637207</v>
      </c>
      <c r="H110" s="39">
        <v>8.3346109390258789</v>
      </c>
      <c r="I110" s="39">
        <v>13.548927307128906</v>
      </c>
    </row>
    <row r="111" spans="1:9" x14ac:dyDescent="0.25">
      <c r="A111" s="32" t="s">
        <v>6</v>
      </c>
      <c r="B111" s="32" t="str">
        <f t="shared" si="5"/>
        <v/>
      </c>
      <c r="C111" s="39">
        <v>1388</v>
      </c>
      <c r="D111" s="39"/>
      <c r="E111" s="114">
        <f t="shared" si="4"/>
        <v>10.481429951531547</v>
      </c>
      <c r="F111" s="39">
        <v>9.2475566864013672</v>
      </c>
      <c r="G111" s="39">
        <v>12.526464462280273</v>
      </c>
      <c r="H111" s="39">
        <v>8.3594627380371094</v>
      </c>
      <c r="I111" s="39">
        <v>13.524391174316406</v>
      </c>
    </row>
    <row r="112" spans="1:9" x14ac:dyDescent="0.25">
      <c r="A112" s="32" t="s">
        <v>6</v>
      </c>
      <c r="B112" s="32" t="str">
        <f t="shared" si="5"/>
        <v/>
      </c>
      <c r="C112" s="39">
        <v>1401</v>
      </c>
      <c r="D112" s="39"/>
      <c r="E112" s="114">
        <f t="shared" si="4"/>
        <v>10.481429951531547</v>
      </c>
      <c r="F112" s="39">
        <v>9.2553558349609375</v>
      </c>
      <c r="G112" s="39">
        <v>12.519623756408691</v>
      </c>
      <c r="H112" s="39">
        <v>8.3693447113037109</v>
      </c>
      <c r="I112" s="39">
        <v>13.51193904876709</v>
      </c>
    </row>
    <row r="113" spans="1:9" x14ac:dyDescent="0.25">
      <c r="A113" s="32" t="s">
        <v>6</v>
      </c>
      <c r="B113" s="32" t="str">
        <f t="shared" si="5"/>
        <v/>
      </c>
      <c r="C113" s="39">
        <v>1414</v>
      </c>
      <c r="D113" s="39"/>
      <c r="E113" s="114">
        <f t="shared" si="4"/>
        <v>10.481429951531547</v>
      </c>
      <c r="F113" s="39">
        <v>9.2642841339111328</v>
      </c>
      <c r="G113" s="39">
        <v>12.511305809020996</v>
      </c>
      <c r="H113" s="39">
        <v>8.3802556991577148</v>
      </c>
      <c r="I113" s="39">
        <v>13.498918533325195</v>
      </c>
    </row>
    <row r="114" spans="1:9" x14ac:dyDescent="0.25">
      <c r="A114" s="32" t="s">
        <v>6</v>
      </c>
      <c r="B114" s="32" t="str">
        <f t="shared" si="5"/>
        <v/>
      </c>
      <c r="C114" s="39">
        <v>1439</v>
      </c>
      <c r="D114" s="39"/>
      <c r="E114" s="114">
        <f t="shared" si="4"/>
        <v>10.481429951531547</v>
      </c>
      <c r="F114" s="39">
        <v>9.2771205902099609</v>
      </c>
      <c r="G114" s="39">
        <v>12.497600555419922</v>
      </c>
      <c r="H114" s="39">
        <v>8.4036397933959961</v>
      </c>
      <c r="I114" s="39">
        <v>13.475597381591797</v>
      </c>
    </row>
    <row r="115" spans="1:9" x14ac:dyDescent="0.25">
      <c r="A115" s="32" t="s">
        <v>6</v>
      </c>
      <c r="B115" s="32" t="str">
        <f t="shared" si="5"/>
        <v/>
      </c>
      <c r="C115" s="39">
        <v>1465</v>
      </c>
      <c r="D115" s="39"/>
      <c r="E115" s="114">
        <f t="shared" si="4"/>
        <v>10.481429951531547</v>
      </c>
      <c r="F115" s="39">
        <v>9.2924032211303711</v>
      </c>
      <c r="G115" s="39">
        <v>12.483254432678223</v>
      </c>
      <c r="H115" s="39">
        <v>8.4237146377563477</v>
      </c>
      <c r="I115" s="39">
        <v>13.452103614807129</v>
      </c>
    </row>
    <row r="116" spans="1:9" x14ac:dyDescent="0.25">
      <c r="A116" s="32" t="s">
        <v>6</v>
      </c>
      <c r="B116" s="32" t="str">
        <f t="shared" si="5"/>
        <v/>
      </c>
      <c r="C116" s="39">
        <v>1490</v>
      </c>
      <c r="D116" s="39"/>
      <c r="E116" s="114">
        <f t="shared" si="4"/>
        <v>10.481429951531547</v>
      </c>
      <c r="F116" s="39">
        <v>9.3053970336914063</v>
      </c>
      <c r="G116" s="39">
        <v>12.470234870910645</v>
      </c>
      <c r="H116" s="39">
        <v>8.4452266693115234</v>
      </c>
      <c r="I116" s="39">
        <v>13.430523872375488</v>
      </c>
    </row>
    <row r="117" spans="1:9" x14ac:dyDescent="0.25">
      <c r="A117" s="32" t="s">
        <v>6</v>
      </c>
      <c r="B117" s="32" t="str">
        <f t="shared" si="5"/>
        <v/>
      </c>
      <c r="C117" s="39">
        <v>1516</v>
      </c>
      <c r="D117" s="39"/>
      <c r="E117" s="114">
        <f t="shared" si="4"/>
        <v>10.481429951531547</v>
      </c>
      <c r="F117" s="39">
        <v>9.3192892074584961</v>
      </c>
      <c r="G117" s="39">
        <v>12.456633567810059</v>
      </c>
      <c r="H117" s="39">
        <v>8.4650974273681641</v>
      </c>
      <c r="I117" s="39">
        <v>13.409180641174316</v>
      </c>
    </row>
    <row r="118" spans="1:9" x14ac:dyDescent="0.25">
      <c r="A118" s="32" t="s">
        <v>6</v>
      </c>
      <c r="B118" s="32" t="str">
        <f t="shared" si="5"/>
        <v/>
      </c>
      <c r="C118" s="39">
        <v>1541</v>
      </c>
      <c r="D118" s="39"/>
      <c r="E118" s="114">
        <f t="shared" si="4"/>
        <v>10.481429951531547</v>
      </c>
      <c r="F118" s="39">
        <v>9.3325214385986328</v>
      </c>
      <c r="G118" s="39">
        <v>12.444234848022461</v>
      </c>
      <c r="H118" s="39">
        <v>8.4849863052368164</v>
      </c>
      <c r="I118" s="39">
        <v>13.388517379760742</v>
      </c>
    </row>
    <row r="119" spans="1:9" x14ac:dyDescent="0.25">
      <c r="A119" s="32" t="s">
        <v>6</v>
      </c>
      <c r="B119" s="32" t="str">
        <f t="shared" si="5"/>
        <v/>
      </c>
      <c r="C119" s="39">
        <v>1567</v>
      </c>
      <c r="D119" s="39"/>
      <c r="E119" s="114">
        <f t="shared" si="4"/>
        <v>10.481429951531547</v>
      </c>
      <c r="F119" s="39">
        <v>9.3451004028320313</v>
      </c>
      <c r="G119" s="39">
        <v>12.431317329406738</v>
      </c>
      <c r="H119" s="39">
        <v>8.504521369934082</v>
      </c>
      <c r="I119" s="39">
        <v>13.36772632598877</v>
      </c>
    </row>
    <row r="120" spans="1:9" x14ac:dyDescent="0.25">
      <c r="A120" s="32" t="s">
        <v>6</v>
      </c>
      <c r="B120" s="32" t="str">
        <f t="shared" si="5"/>
        <v/>
      </c>
      <c r="C120" s="39">
        <v>1592</v>
      </c>
      <c r="D120" s="39"/>
      <c r="E120" s="114">
        <f t="shared" si="4"/>
        <v>10.481429951531547</v>
      </c>
      <c r="F120" s="39">
        <v>9.3586149215698242</v>
      </c>
      <c r="G120" s="39">
        <v>12.41948127746582</v>
      </c>
      <c r="H120" s="39">
        <v>8.5229988098144531</v>
      </c>
      <c r="I120" s="39">
        <v>13.347964286804199</v>
      </c>
    </row>
    <row r="121" spans="1:9" x14ac:dyDescent="0.25">
      <c r="A121" s="32" t="s">
        <v>6</v>
      </c>
      <c r="B121" s="32" t="str">
        <f t="shared" si="5"/>
        <v/>
      </c>
      <c r="C121" s="39">
        <v>1618</v>
      </c>
      <c r="D121" s="39"/>
      <c r="E121" s="114">
        <f t="shared" si="4"/>
        <v>10.481429951531547</v>
      </c>
      <c r="F121" s="39">
        <v>9.3699474334716797</v>
      </c>
      <c r="G121" s="39">
        <v>12.407192230224609</v>
      </c>
      <c r="H121" s="39">
        <v>8.5421037673950195</v>
      </c>
      <c r="I121" s="39">
        <v>13.327775955200195</v>
      </c>
    </row>
    <row r="122" spans="1:9" x14ac:dyDescent="0.25">
      <c r="A122" s="32" t="s">
        <v>6</v>
      </c>
      <c r="B122" s="32" t="str">
        <f t="shared" si="5"/>
        <v/>
      </c>
      <c r="C122" s="39">
        <v>1643</v>
      </c>
      <c r="D122" s="39"/>
      <c r="E122" s="114">
        <f t="shared" si="4"/>
        <v>10.481429951531547</v>
      </c>
      <c r="F122" s="39">
        <v>9.3821926116943359</v>
      </c>
      <c r="G122" s="39">
        <v>12.395870208740234</v>
      </c>
      <c r="H122" s="39">
        <v>8.559351921081543</v>
      </c>
      <c r="I122" s="39">
        <v>13.308890342712402</v>
      </c>
    </row>
    <row r="123" spans="1:9" x14ac:dyDescent="0.25">
      <c r="A123" s="32" t="s">
        <v>6</v>
      </c>
      <c r="B123" s="32" t="str">
        <f t="shared" si="5"/>
        <v/>
      </c>
      <c r="C123" s="39">
        <v>1669</v>
      </c>
      <c r="D123" s="39"/>
      <c r="E123" s="114">
        <f t="shared" si="4"/>
        <v>10.481429951531547</v>
      </c>
      <c r="F123" s="39">
        <v>9.3939304351806641</v>
      </c>
      <c r="G123" s="39">
        <v>12.384160041809082</v>
      </c>
      <c r="H123" s="39">
        <v>8.5779619216918945</v>
      </c>
      <c r="I123" s="39">
        <v>13.289332389831543</v>
      </c>
    </row>
    <row r="124" spans="1:9" x14ac:dyDescent="0.25">
      <c r="A124" s="32" t="s">
        <v>6</v>
      </c>
      <c r="B124" s="32" t="str">
        <f t="shared" si="5"/>
        <v/>
      </c>
      <c r="C124" s="39">
        <v>1694</v>
      </c>
      <c r="D124" s="39"/>
      <c r="E124" s="114">
        <f t="shared" si="4"/>
        <v>10.481429951531547</v>
      </c>
      <c r="F124" s="39">
        <v>9.4048652648925781</v>
      </c>
      <c r="G124" s="39">
        <v>12.373303413391113</v>
      </c>
      <c r="H124" s="39">
        <v>8.5941362380981445</v>
      </c>
      <c r="I124" s="39">
        <v>13.271288871765137</v>
      </c>
    </row>
    <row r="125" spans="1:9" x14ac:dyDescent="0.25">
      <c r="A125" s="32" t="s">
        <v>6</v>
      </c>
      <c r="B125" s="32" t="str">
        <f t="shared" si="5"/>
        <v/>
      </c>
      <c r="C125" s="39">
        <v>1720</v>
      </c>
      <c r="D125" s="39"/>
      <c r="E125" s="114">
        <f t="shared" si="4"/>
        <v>10.481429951531547</v>
      </c>
      <c r="F125" s="39">
        <v>9.4171380996704102</v>
      </c>
      <c r="G125" s="39">
        <v>12.362129211425781</v>
      </c>
      <c r="H125" s="39">
        <v>8.6122064590454102</v>
      </c>
      <c r="I125" s="39">
        <v>13.252371788024902</v>
      </c>
    </row>
    <row r="126" spans="1:9" x14ac:dyDescent="0.25">
      <c r="A126" s="32" t="s">
        <v>6</v>
      </c>
      <c r="B126" s="32" t="str">
        <f t="shared" si="5"/>
        <v/>
      </c>
      <c r="C126" s="39">
        <v>1745</v>
      </c>
      <c r="D126" s="39"/>
      <c r="E126" s="114">
        <f t="shared" si="4"/>
        <v>10.481429951531547</v>
      </c>
      <c r="F126" s="39">
        <v>9.4268150329589844</v>
      </c>
      <c r="G126" s="39">
        <v>12.351698875427246</v>
      </c>
      <c r="H126" s="39">
        <v>8.6274433135986328</v>
      </c>
      <c r="I126" s="39">
        <v>13.235132217407227</v>
      </c>
    </row>
    <row r="127" spans="1:9" x14ac:dyDescent="0.25">
      <c r="A127" s="32" t="s">
        <v>6</v>
      </c>
      <c r="B127" s="32" t="str">
        <f t="shared" si="5"/>
        <v/>
      </c>
      <c r="C127" s="39">
        <v>1771</v>
      </c>
      <c r="D127" s="39"/>
      <c r="E127" s="114">
        <f t="shared" si="4"/>
        <v>10.481429951531547</v>
      </c>
      <c r="F127" s="39">
        <v>9.4382209777832031</v>
      </c>
      <c r="G127" s="39">
        <v>12.341020584106445</v>
      </c>
      <c r="H127" s="39">
        <v>8.6449422836303711</v>
      </c>
      <c r="I127" s="39">
        <v>13.217852592468262</v>
      </c>
    </row>
    <row r="128" spans="1:9" x14ac:dyDescent="0.25">
      <c r="A128" s="32" t="s">
        <v>6</v>
      </c>
      <c r="B128" s="32" t="str">
        <f t="shared" si="5"/>
        <v/>
      </c>
      <c r="C128" s="39">
        <v>1796</v>
      </c>
      <c r="D128" s="39"/>
      <c r="E128" s="114">
        <f t="shared" si="4"/>
        <v>10.481429951531547</v>
      </c>
      <c r="F128" s="39">
        <v>9.4481163024902344</v>
      </c>
      <c r="G128" s="39">
        <v>12.33098030090332</v>
      </c>
      <c r="H128" s="39">
        <v>8.6593608856201172</v>
      </c>
      <c r="I128" s="39">
        <v>13.201472282409668</v>
      </c>
    </row>
    <row r="129" spans="1:9" x14ac:dyDescent="0.25">
      <c r="A129" s="32" t="s">
        <v>6</v>
      </c>
      <c r="B129" s="32" t="str">
        <f t="shared" si="5"/>
        <v/>
      </c>
      <c r="C129" s="39">
        <v>1822</v>
      </c>
      <c r="D129" s="39"/>
      <c r="E129" s="114">
        <f t="shared" si="4"/>
        <v>10.481429951531547</v>
      </c>
      <c r="F129" s="39">
        <v>9.4584894180297852</v>
      </c>
      <c r="G129" s="39">
        <v>12.320760726928711</v>
      </c>
      <c r="H129" s="39">
        <v>8.67626953125</v>
      </c>
      <c r="I129" s="39">
        <v>13.185291290283203</v>
      </c>
    </row>
    <row r="130" spans="1:9" x14ac:dyDescent="0.25">
      <c r="A130" s="32" t="s">
        <v>6</v>
      </c>
      <c r="B130" s="32" t="str">
        <f t="shared" ref="B130:B135" si="6">IFERROR(VLOOKUP(A130,trust_lookup,2,0),"")</f>
        <v/>
      </c>
      <c r="C130" s="39">
        <v>1847</v>
      </c>
      <c r="D130" s="39"/>
      <c r="E130" s="114">
        <f t="shared" si="4"/>
        <v>10.481429951531547</v>
      </c>
      <c r="F130" s="39">
        <v>9.4688358306884766</v>
      </c>
      <c r="G130" s="39">
        <v>12.311077117919922</v>
      </c>
      <c r="H130" s="39">
        <v>8.6899738311767578</v>
      </c>
      <c r="I130" s="39">
        <v>13.169553756713867</v>
      </c>
    </row>
    <row r="131" spans="1:9" x14ac:dyDescent="0.25">
      <c r="A131" s="32" t="s">
        <v>6</v>
      </c>
      <c r="B131" s="32" t="str">
        <f t="shared" si="6"/>
        <v/>
      </c>
      <c r="C131" s="39">
        <v>1873</v>
      </c>
      <c r="D131" s="39"/>
      <c r="E131" s="114">
        <f t="shared" ref="E131:E135" si="7">$P$9</f>
        <v>10.481429951531547</v>
      </c>
      <c r="F131" s="39">
        <v>9.478215217590332</v>
      </c>
      <c r="G131" s="39">
        <v>12.301284790039063</v>
      </c>
      <c r="H131" s="39">
        <v>8.7062807083129883</v>
      </c>
      <c r="I131" s="39">
        <v>13.153809547424316</v>
      </c>
    </row>
    <row r="132" spans="1:9" x14ac:dyDescent="0.25">
      <c r="A132" s="32" t="s">
        <v>6</v>
      </c>
      <c r="B132" s="32" t="str">
        <f t="shared" si="6"/>
        <v/>
      </c>
      <c r="C132" s="39">
        <v>1898</v>
      </c>
      <c r="D132" s="39"/>
      <c r="E132" s="114">
        <f t="shared" si="7"/>
        <v>10.481429951531547</v>
      </c>
      <c r="F132" s="39">
        <v>9.4882898330688477</v>
      </c>
      <c r="G132" s="39">
        <v>12.291927337646484</v>
      </c>
      <c r="H132" s="39">
        <v>8.7193632125854492</v>
      </c>
      <c r="I132" s="39">
        <v>13.138690948486328</v>
      </c>
    </row>
    <row r="133" spans="1:9" x14ac:dyDescent="0.25">
      <c r="A133" s="32" t="s">
        <v>6</v>
      </c>
      <c r="B133" s="32" t="str">
        <f t="shared" si="6"/>
        <v/>
      </c>
      <c r="C133" s="39">
        <v>1924</v>
      </c>
      <c r="D133" s="39"/>
      <c r="E133" s="114">
        <f t="shared" si="7"/>
        <v>10.481429951531547</v>
      </c>
      <c r="F133" s="39">
        <v>9.4974555969238281</v>
      </c>
      <c r="G133" s="39">
        <v>12.282532691955566</v>
      </c>
      <c r="H133" s="39">
        <v>8.7350635528564453</v>
      </c>
      <c r="I133" s="39">
        <v>13.123391151428223</v>
      </c>
    </row>
    <row r="134" spans="1:9" x14ac:dyDescent="0.25">
      <c r="A134" s="32" t="s">
        <v>6</v>
      </c>
      <c r="B134" s="32" t="str">
        <f t="shared" si="6"/>
        <v/>
      </c>
      <c r="C134" s="39">
        <v>1949</v>
      </c>
      <c r="D134" s="39"/>
      <c r="E134" s="114">
        <f t="shared" si="7"/>
        <v>10.481429951531547</v>
      </c>
      <c r="F134" s="39">
        <v>9.5064592361450195</v>
      </c>
      <c r="G134" s="39">
        <v>12.273475646972656</v>
      </c>
      <c r="H134" s="39">
        <v>8.7476043701171875</v>
      </c>
      <c r="I134" s="39">
        <v>13.108865737915039</v>
      </c>
    </row>
    <row r="135" spans="1:9" x14ac:dyDescent="0.25">
      <c r="A135" s="32" t="s">
        <v>6</v>
      </c>
      <c r="B135" s="32" t="str">
        <f t="shared" si="6"/>
        <v/>
      </c>
      <c r="C135" s="39">
        <v>1975</v>
      </c>
      <c r="D135" s="39"/>
      <c r="E135" s="114">
        <f t="shared" si="7"/>
        <v>10.481429951531547</v>
      </c>
      <c r="F135" s="39">
        <v>9.516261100769043</v>
      </c>
      <c r="G135" s="39">
        <v>12.264451026916504</v>
      </c>
      <c r="H135" s="39">
        <v>8.7626991271972656</v>
      </c>
      <c r="I135" s="39">
        <v>13.094014167785645</v>
      </c>
    </row>
  </sheetData>
  <sheetProtection algorithmName="SHA-512" hashValue="KRa+HmgwkmLwJt/+85q6KGf6Pwq9L+AaIIkQD0ArcgajturWLW5CEOlHGpmO+48tO5Y3q/Y720wVGuGlrU1oLA==" saltValue="EMmv4fcXs3stWs0/ZzkgSw==" spinCount="100000" sheet="1" objects="1" scenarios="1" selectLockedCells="1" selectUnlockedCell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2DF19-064B-4775-B351-33F8CC5598A5}">
  <sheetPr codeName="Sheet29">
    <tabColor theme="0" tint="-0.499984740745262"/>
  </sheetPr>
  <dimension ref="A1:I146"/>
  <sheetViews>
    <sheetView workbookViewId="0"/>
  </sheetViews>
  <sheetFormatPr defaultRowHeight="15" x14ac:dyDescent="0.25"/>
  <cols>
    <col min="1" max="1" width="17.7109375" customWidth="1"/>
    <col min="2" max="2" width="21.28515625" customWidth="1"/>
    <col min="3" max="3" width="63.28515625" customWidth="1"/>
    <col min="4" max="5" width="17.5703125" customWidth="1"/>
    <col min="6" max="7" width="17.5703125" style="31" customWidth="1"/>
    <col min="8" max="9" width="17.5703125" customWidth="1"/>
  </cols>
  <sheetData>
    <row r="1" spans="1:9" x14ac:dyDescent="0.25">
      <c r="A1" s="30" t="s">
        <v>223</v>
      </c>
      <c r="B1" s="30" t="s">
        <v>193</v>
      </c>
      <c r="C1" s="30" t="s">
        <v>192</v>
      </c>
      <c r="D1" s="30" t="s">
        <v>403</v>
      </c>
      <c r="E1" s="30" t="s">
        <v>404</v>
      </c>
      <c r="F1" s="30" t="s">
        <v>405</v>
      </c>
      <c r="G1" s="30" t="s">
        <v>406</v>
      </c>
      <c r="H1" s="30" t="s">
        <v>407</v>
      </c>
      <c r="I1" s="30" t="s">
        <v>408</v>
      </c>
    </row>
    <row r="2" spans="1:9" x14ac:dyDescent="0.25">
      <c r="A2">
        <v>1</v>
      </c>
      <c r="B2" t="s">
        <v>34</v>
      </c>
      <c r="C2" t="s">
        <v>150</v>
      </c>
      <c r="D2" t="str">
        <f t="shared" ref="D2:D33" si="0">IFERROR(IF($B2=VLOOKUP($B2,bowel_excluded_trusts,1,0),"Excluded based on 70% threshold"),(IFERROR(VLOOKUP($B2,bowel_included_trusts,1,0),"No data")))</f>
        <v>RCF</v>
      </c>
      <c r="E2" t="str">
        <f t="shared" ref="E2:E33" si="1">IFERROR(IF($B2=VLOOKUP($B2,bowel_excluded_trusts,1,0),"Excluded based on 70% threshold"),(IFERROR(VLOOKUP($B2,bowel_included_trusts,2,0),"No data")))</f>
        <v>Airedale NHS Foundation Trust</v>
      </c>
      <c r="F2" t="str">
        <f t="shared" ref="F2:F33" si="2">IFERROR(IF($B2=VLOOKUP($B2,breast_excluded_trusts,1,0),"Excluded based on 70% threshold"),(IFERROR(VLOOKUP($B2,breast_included_trusts,1,0),"No data")))</f>
        <v>RCF</v>
      </c>
      <c r="G2" t="str">
        <f t="shared" ref="G2:G33" si="3">IFERROR(IF($B2=VLOOKUP($B2,breast_excluded_trusts,1,0),"Excluded based on 70% threshold"),(IFERROR(VLOOKUP($B2,breast_included_trusts,2,0),"No data")))</f>
        <v>Airedale NHS Foundation Trust</v>
      </c>
      <c r="H2" t="str">
        <f t="shared" ref="H2:H33" si="4">IFERROR(IF($B2=VLOOKUP($B2,lung_excluded_trusts,1,0),"Excluded based on 70% threshold"),(IFERROR(VLOOKUP($B2,lung_included_trusts,1,0),"No data")))</f>
        <v>RCF</v>
      </c>
      <c r="I2" t="str">
        <f t="shared" ref="I2:I33" si="5">IFERROR(IF($B2=VLOOKUP($B2,lung_excluded_trusts,1,0),"Excluded based on 70% threshold"),(IFERROR(VLOOKUP($B2,lung_included_trusts,2,0),"No data")))</f>
        <v>Airedale NHS Foundation Trust</v>
      </c>
    </row>
    <row r="3" spans="1:9" x14ac:dyDescent="0.25">
      <c r="A3">
        <v>2</v>
      </c>
      <c r="B3" t="s">
        <v>120</v>
      </c>
      <c r="C3" t="s">
        <v>273</v>
      </c>
      <c r="D3" t="str">
        <f t="shared" si="0"/>
        <v>Excluded based on 70% threshold</v>
      </c>
      <c r="E3" t="str">
        <f t="shared" si="1"/>
        <v>Excluded based on 70% threshold</v>
      </c>
      <c r="F3" t="str">
        <f t="shared" si="2"/>
        <v>Excluded based on 70% threshold</v>
      </c>
      <c r="G3" t="str">
        <f t="shared" si="3"/>
        <v>Excluded based on 70% threshold</v>
      </c>
      <c r="H3" t="str">
        <f t="shared" si="4"/>
        <v>Excluded based on 70% threshold</v>
      </c>
      <c r="I3" t="str">
        <f t="shared" si="5"/>
        <v>Excluded based on 70% threshold</v>
      </c>
    </row>
    <row r="4" spans="1:9" x14ac:dyDescent="0.25">
      <c r="A4">
        <v>3</v>
      </c>
      <c r="B4" t="s">
        <v>88</v>
      </c>
      <c r="C4" t="s">
        <v>251</v>
      </c>
      <c r="D4" t="str">
        <f t="shared" si="0"/>
        <v>RF4</v>
      </c>
      <c r="E4" t="str">
        <f t="shared" si="1"/>
        <v>Barking, Havering and Redbridge University Hospitals NHS Trust</v>
      </c>
      <c r="F4" t="str">
        <f t="shared" si="2"/>
        <v>RF4</v>
      </c>
      <c r="G4" t="str">
        <f t="shared" si="3"/>
        <v>Barking, Havering and Redbridge University Hospitals NHS Trust</v>
      </c>
      <c r="H4" t="str">
        <f t="shared" si="4"/>
        <v>RF4</v>
      </c>
      <c r="I4" t="str">
        <f t="shared" si="5"/>
        <v>Barking, Havering and Redbridge University Hospitals NHS Trust</v>
      </c>
    </row>
    <row r="5" spans="1:9" x14ac:dyDescent="0.25">
      <c r="A5">
        <v>4</v>
      </c>
      <c r="B5" t="s">
        <v>121</v>
      </c>
      <c r="C5" t="s">
        <v>238</v>
      </c>
      <c r="D5" t="str">
        <f t="shared" si="0"/>
        <v>No data</v>
      </c>
      <c r="E5" t="str">
        <f t="shared" si="1"/>
        <v>No data</v>
      </c>
      <c r="F5" t="str">
        <f t="shared" si="2"/>
        <v>No data</v>
      </c>
      <c r="G5" t="str">
        <f t="shared" si="3"/>
        <v>No data</v>
      </c>
      <c r="H5" t="str">
        <f t="shared" si="4"/>
        <v>No data</v>
      </c>
      <c r="I5" t="str">
        <f t="shared" si="5"/>
        <v>No data</v>
      </c>
    </row>
    <row r="6" spans="1:9" x14ac:dyDescent="0.25">
      <c r="A6">
        <v>5</v>
      </c>
      <c r="B6" t="s">
        <v>105</v>
      </c>
      <c r="C6" t="s">
        <v>184</v>
      </c>
      <c r="D6" t="str">
        <f t="shared" si="0"/>
        <v>R1H</v>
      </c>
      <c r="E6" t="str">
        <f t="shared" si="1"/>
        <v>Barts Health NHS Trust</v>
      </c>
      <c r="F6" t="str">
        <f t="shared" si="2"/>
        <v>R1H</v>
      </c>
      <c r="G6" t="str">
        <f t="shared" si="3"/>
        <v>Barts Health NHS Trust</v>
      </c>
      <c r="H6" t="str">
        <f t="shared" si="4"/>
        <v>R1H</v>
      </c>
      <c r="I6" t="str">
        <f t="shared" si="5"/>
        <v>Barts Health NHS Trust</v>
      </c>
    </row>
    <row r="7" spans="1:9" x14ac:dyDescent="0.25">
      <c r="A7">
        <v>6</v>
      </c>
      <c r="B7" t="s">
        <v>32</v>
      </c>
      <c r="C7" t="s">
        <v>283</v>
      </c>
      <c r="D7" t="str">
        <f t="shared" si="0"/>
        <v>RC9</v>
      </c>
      <c r="E7" t="str">
        <f t="shared" si="1"/>
        <v>Bedfordshire Hospitals NHS Foundation Trust</v>
      </c>
      <c r="F7" t="str">
        <f t="shared" si="2"/>
        <v>RC9</v>
      </c>
      <c r="G7" t="str">
        <f t="shared" si="3"/>
        <v>Bedfordshire Hospitals NHS Foundation Trust</v>
      </c>
      <c r="H7" t="str">
        <f t="shared" si="4"/>
        <v>RC9</v>
      </c>
      <c r="I7" t="str">
        <f t="shared" si="5"/>
        <v>Bedfordshire Hospitals NHS Foundation Trust</v>
      </c>
    </row>
    <row r="8" spans="1:9" x14ac:dyDescent="0.25">
      <c r="A8">
        <v>7</v>
      </c>
      <c r="B8" t="s">
        <v>86</v>
      </c>
      <c r="C8" t="s">
        <v>212</v>
      </c>
      <c r="D8" t="str">
        <f t="shared" si="0"/>
        <v>RXL</v>
      </c>
      <c r="E8" t="str">
        <f t="shared" si="1"/>
        <v>Blackpool Teaching Hospitals NHS Foundation Trust</v>
      </c>
      <c r="F8" t="str">
        <f t="shared" si="2"/>
        <v>RXL</v>
      </c>
      <c r="G8" t="str">
        <f t="shared" si="3"/>
        <v>Blackpool Teaching Hospitals NHS Foundation Trust</v>
      </c>
      <c r="H8" t="str">
        <f t="shared" si="4"/>
        <v>RXL</v>
      </c>
      <c r="I8" t="str">
        <f t="shared" si="5"/>
        <v>Blackpool Teaching Hospitals NHS Foundation Trust</v>
      </c>
    </row>
    <row r="9" spans="1:9" x14ac:dyDescent="0.25">
      <c r="A9">
        <v>8</v>
      </c>
      <c r="B9" t="s">
        <v>9</v>
      </c>
      <c r="C9" t="s">
        <v>352</v>
      </c>
      <c r="D9" t="str">
        <f t="shared" si="0"/>
        <v>RMC</v>
      </c>
      <c r="E9" t="str">
        <f t="shared" si="1"/>
        <v>Bolton NHS Foundation Trust</v>
      </c>
      <c r="F9" t="str">
        <f t="shared" si="2"/>
        <v>RMC</v>
      </c>
      <c r="G9" t="str">
        <f t="shared" si="3"/>
        <v>Bolton NHS Foundation Trust</v>
      </c>
      <c r="H9" t="str">
        <f t="shared" si="4"/>
        <v>No data</v>
      </c>
      <c r="I9" t="str">
        <f t="shared" si="5"/>
        <v>No data</v>
      </c>
    </row>
    <row r="10" spans="1:9" x14ac:dyDescent="0.25">
      <c r="A10">
        <v>9</v>
      </c>
      <c r="B10" t="s">
        <v>53</v>
      </c>
      <c r="C10" t="s">
        <v>162</v>
      </c>
      <c r="D10" t="str">
        <f t="shared" si="0"/>
        <v>RAE</v>
      </c>
      <c r="E10" t="str">
        <f t="shared" si="1"/>
        <v>Bradford Teaching Hospitals NHS Foundation Trust</v>
      </c>
      <c r="F10" t="str">
        <f t="shared" si="2"/>
        <v>Excluded based on 70% threshold</v>
      </c>
      <c r="G10" t="str">
        <f t="shared" si="3"/>
        <v>Excluded based on 70% threshold</v>
      </c>
      <c r="H10" t="str">
        <f t="shared" si="4"/>
        <v>RAE</v>
      </c>
      <c r="I10" t="str">
        <f t="shared" si="5"/>
        <v>Bradford Teaching Hospitals NHS Foundation Trust</v>
      </c>
    </row>
    <row r="11" spans="1:9" x14ac:dyDescent="0.25">
      <c r="A11">
        <v>10</v>
      </c>
      <c r="B11" t="s">
        <v>64</v>
      </c>
      <c r="C11" t="s">
        <v>213</v>
      </c>
      <c r="D11" t="str">
        <f t="shared" si="0"/>
        <v>RXQ</v>
      </c>
      <c r="E11" t="str">
        <f t="shared" si="1"/>
        <v>Buckinghamshire Healthcare NHS Trust</v>
      </c>
      <c r="F11" t="str">
        <f t="shared" si="2"/>
        <v>RXQ</v>
      </c>
      <c r="G11" t="str">
        <f t="shared" si="3"/>
        <v>Buckinghamshire Healthcare NHS Trust</v>
      </c>
      <c r="H11" t="str">
        <f t="shared" si="4"/>
        <v>RXQ</v>
      </c>
      <c r="I11" t="str">
        <f t="shared" si="5"/>
        <v>Buckinghamshire Healthcare NHS Trust</v>
      </c>
    </row>
    <row r="12" spans="1:9" x14ac:dyDescent="0.25">
      <c r="A12">
        <v>11</v>
      </c>
      <c r="B12" t="s">
        <v>59</v>
      </c>
      <c r="C12" t="s">
        <v>252</v>
      </c>
      <c r="D12" t="str">
        <f t="shared" si="0"/>
        <v>RWY</v>
      </c>
      <c r="E12" t="str">
        <f t="shared" si="1"/>
        <v>Calderdale and Huddersfield NHS Foundation Trust</v>
      </c>
      <c r="F12" t="str">
        <f t="shared" si="2"/>
        <v>RWY</v>
      </c>
      <c r="G12" t="str">
        <f t="shared" si="3"/>
        <v>Calderdale and Huddersfield NHS Foundation Trust</v>
      </c>
      <c r="H12" t="str">
        <f t="shared" si="4"/>
        <v>RWY</v>
      </c>
      <c r="I12" t="str">
        <f t="shared" si="5"/>
        <v>Calderdale and Huddersfield NHS Foundation Trust</v>
      </c>
    </row>
    <row r="13" spans="1:9" x14ac:dyDescent="0.25">
      <c r="A13">
        <v>12</v>
      </c>
      <c r="B13" t="s">
        <v>62</v>
      </c>
      <c r="C13" t="s">
        <v>166</v>
      </c>
      <c r="D13" t="str">
        <f t="shared" si="0"/>
        <v>RGT</v>
      </c>
      <c r="E13" t="str">
        <f t="shared" si="1"/>
        <v>Cambridge University Hospitals NHS Foundation Trust</v>
      </c>
      <c r="F13" t="str">
        <f t="shared" si="2"/>
        <v>RGT</v>
      </c>
      <c r="G13" t="str">
        <f t="shared" si="3"/>
        <v>Cambridge University Hospitals NHS Foundation Trust</v>
      </c>
      <c r="H13" t="str">
        <f t="shared" si="4"/>
        <v>RGT</v>
      </c>
      <c r="I13" t="str">
        <f t="shared" si="5"/>
        <v>Cambridge University Hospitals NHS Foundation Trust</v>
      </c>
    </row>
    <row r="14" spans="1:9" x14ac:dyDescent="0.25">
      <c r="A14">
        <v>13</v>
      </c>
      <c r="B14" t="s">
        <v>33</v>
      </c>
      <c r="C14" t="s">
        <v>253</v>
      </c>
      <c r="D14" t="str">
        <f t="shared" si="0"/>
        <v>RQM</v>
      </c>
      <c r="E14" t="str">
        <f t="shared" si="1"/>
        <v>Chelsea and Westminster Hospital NHS Foundation Trust</v>
      </c>
      <c r="F14" t="str">
        <f t="shared" si="2"/>
        <v>RQM</v>
      </c>
      <c r="G14" t="str">
        <f t="shared" si="3"/>
        <v>Chelsea and Westminster Hospital NHS Foundation Trust</v>
      </c>
      <c r="H14" t="str">
        <f t="shared" si="4"/>
        <v>RQM</v>
      </c>
      <c r="I14" t="str">
        <f t="shared" si="5"/>
        <v>Chelsea and Westminster Hospital NHS Foundation Trust</v>
      </c>
    </row>
    <row r="15" spans="1:9" x14ac:dyDescent="0.25">
      <c r="A15">
        <v>14</v>
      </c>
      <c r="B15" t="s">
        <v>18</v>
      </c>
      <c r="C15" t="s">
        <v>140</v>
      </c>
      <c r="D15" t="str">
        <f t="shared" si="0"/>
        <v>No data</v>
      </c>
      <c r="E15" t="str">
        <f t="shared" si="1"/>
        <v>No data</v>
      </c>
      <c r="F15" t="str">
        <f t="shared" si="2"/>
        <v>No data</v>
      </c>
      <c r="G15" t="str">
        <f t="shared" si="3"/>
        <v>No data</v>
      </c>
      <c r="H15" t="str">
        <f t="shared" si="4"/>
        <v>RFS</v>
      </c>
      <c r="I15" t="str">
        <f t="shared" si="5"/>
        <v>Chesterfield Royal Hospital NHS Foundation Trust</v>
      </c>
    </row>
    <row r="16" spans="1:9" x14ac:dyDescent="0.25">
      <c r="A16">
        <v>15</v>
      </c>
      <c r="B16" t="s">
        <v>122</v>
      </c>
      <c r="C16" t="s">
        <v>276</v>
      </c>
      <c r="D16" t="str">
        <f t="shared" si="0"/>
        <v>No data</v>
      </c>
      <c r="E16" t="str">
        <f t="shared" si="1"/>
        <v>No data</v>
      </c>
      <c r="F16" t="str">
        <f t="shared" si="2"/>
        <v>No data</v>
      </c>
      <c r="G16" t="str">
        <f t="shared" si="3"/>
        <v>No data</v>
      </c>
      <c r="H16" t="str">
        <f t="shared" si="4"/>
        <v>No data</v>
      </c>
      <c r="I16" t="str">
        <f t="shared" si="5"/>
        <v>No data</v>
      </c>
    </row>
    <row r="17" spans="1:9" x14ac:dyDescent="0.25">
      <c r="A17">
        <v>16</v>
      </c>
      <c r="B17" t="s">
        <v>84</v>
      </c>
      <c r="C17" t="s">
        <v>254</v>
      </c>
      <c r="D17" t="str">
        <f t="shared" si="0"/>
        <v>RXP</v>
      </c>
      <c r="E17" t="str">
        <f t="shared" si="1"/>
        <v>County Durham and Darlington NHS Foundation Trust</v>
      </c>
      <c r="F17" t="str">
        <f t="shared" si="2"/>
        <v>RXP</v>
      </c>
      <c r="G17" t="str">
        <f t="shared" si="3"/>
        <v>County Durham and Darlington NHS Foundation Trust</v>
      </c>
      <c r="H17" t="str">
        <f t="shared" si="4"/>
        <v>RXP</v>
      </c>
      <c r="I17" t="str">
        <f t="shared" si="5"/>
        <v>County Durham and Darlington NHS Foundation Trust</v>
      </c>
    </row>
    <row r="18" spans="1:9" x14ac:dyDescent="0.25">
      <c r="A18">
        <v>17</v>
      </c>
      <c r="B18" t="s">
        <v>123</v>
      </c>
      <c r="C18" t="s">
        <v>239</v>
      </c>
      <c r="D18" t="str">
        <f t="shared" si="0"/>
        <v>No data</v>
      </c>
      <c r="E18" t="str">
        <f t="shared" si="1"/>
        <v>No data</v>
      </c>
      <c r="F18" t="str">
        <f t="shared" si="2"/>
        <v>No data</v>
      </c>
      <c r="G18" t="str">
        <f t="shared" si="3"/>
        <v>No data</v>
      </c>
      <c r="H18" t="str">
        <f t="shared" si="4"/>
        <v>No data</v>
      </c>
      <c r="I18" t="str">
        <f t="shared" si="5"/>
        <v>No data</v>
      </c>
    </row>
    <row r="19" spans="1:9" x14ac:dyDescent="0.25">
      <c r="A19">
        <v>18</v>
      </c>
      <c r="B19" t="s">
        <v>36</v>
      </c>
      <c r="C19" t="s">
        <v>255</v>
      </c>
      <c r="D19" t="str">
        <f t="shared" si="0"/>
        <v>RN7</v>
      </c>
      <c r="E19" t="str">
        <f t="shared" si="1"/>
        <v>Dartford and Gravesham NHS Trust</v>
      </c>
      <c r="F19" t="str">
        <f t="shared" si="2"/>
        <v>RN7</v>
      </c>
      <c r="G19" t="str">
        <f t="shared" si="3"/>
        <v>Dartford and Gravesham NHS Trust</v>
      </c>
      <c r="H19" t="str">
        <f t="shared" si="4"/>
        <v>RN7</v>
      </c>
      <c r="I19" t="str">
        <f t="shared" si="5"/>
        <v>Dartford and Gravesham NHS Trust</v>
      </c>
    </row>
    <row r="20" spans="1:9" x14ac:dyDescent="0.25">
      <c r="A20">
        <v>19</v>
      </c>
      <c r="B20" t="s">
        <v>19</v>
      </c>
      <c r="C20" t="s">
        <v>353</v>
      </c>
      <c r="D20" t="str">
        <f t="shared" si="0"/>
        <v>RP5</v>
      </c>
      <c r="E20" t="str">
        <f t="shared" si="1"/>
        <v>Doncaster and Bassetlaw Teaching Hospitals NHS Foundation Trust</v>
      </c>
      <c r="F20" t="str">
        <f t="shared" si="2"/>
        <v>No data</v>
      </c>
      <c r="G20" t="str">
        <f t="shared" si="3"/>
        <v>No data</v>
      </c>
      <c r="H20" t="str">
        <f t="shared" si="4"/>
        <v>No data</v>
      </c>
      <c r="I20" t="str">
        <f t="shared" si="5"/>
        <v>No data</v>
      </c>
    </row>
    <row r="21" spans="1:9" x14ac:dyDescent="0.25">
      <c r="A21">
        <v>20</v>
      </c>
      <c r="B21" t="s">
        <v>46</v>
      </c>
      <c r="C21" t="s">
        <v>157</v>
      </c>
      <c r="D21" t="str">
        <f t="shared" si="0"/>
        <v>RBD</v>
      </c>
      <c r="E21" t="str">
        <f t="shared" si="1"/>
        <v>Dorset County Hospital NHS Foundation Trust</v>
      </c>
      <c r="F21" t="str">
        <f t="shared" si="2"/>
        <v>RBD</v>
      </c>
      <c r="G21" t="str">
        <f t="shared" si="3"/>
        <v>Dorset County Hospital NHS Foundation Trust</v>
      </c>
      <c r="H21" t="str">
        <f t="shared" si="4"/>
        <v>RBD</v>
      </c>
      <c r="I21" t="str">
        <f t="shared" si="5"/>
        <v>Dorset County Hospital NHS Foundation Trust</v>
      </c>
    </row>
    <row r="22" spans="1:9" x14ac:dyDescent="0.25">
      <c r="A22">
        <v>21</v>
      </c>
      <c r="B22" t="s">
        <v>101</v>
      </c>
      <c r="C22" t="s">
        <v>256</v>
      </c>
      <c r="D22" t="str">
        <f t="shared" si="0"/>
        <v>RWH</v>
      </c>
      <c r="E22" t="str">
        <f t="shared" si="1"/>
        <v>East and North Hertfordshire NHS Trust</v>
      </c>
      <c r="F22" t="str">
        <f t="shared" si="2"/>
        <v>RWH</v>
      </c>
      <c r="G22" t="str">
        <f t="shared" si="3"/>
        <v>East and North Hertfordshire NHS Trust</v>
      </c>
      <c r="H22" t="str">
        <f t="shared" si="4"/>
        <v>RWH</v>
      </c>
      <c r="I22" t="str">
        <f t="shared" si="5"/>
        <v>East and North Hertfordshire NHS Trust</v>
      </c>
    </row>
    <row r="23" spans="1:9" x14ac:dyDescent="0.25">
      <c r="A23">
        <v>22</v>
      </c>
      <c r="B23" t="s">
        <v>124</v>
      </c>
      <c r="C23" t="s">
        <v>240</v>
      </c>
      <c r="D23" t="str">
        <f t="shared" si="0"/>
        <v>No data</v>
      </c>
      <c r="E23" t="str">
        <f t="shared" si="1"/>
        <v>No data</v>
      </c>
      <c r="F23" t="str">
        <f t="shared" si="2"/>
        <v>No data</v>
      </c>
      <c r="G23" t="str">
        <f t="shared" si="3"/>
        <v>No data</v>
      </c>
      <c r="H23" t="str">
        <f t="shared" si="4"/>
        <v>No data</v>
      </c>
      <c r="I23" t="str">
        <f t="shared" si="5"/>
        <v>No data</v>
      </c>
    </row>
    <row r="24" spans="1:9" x14ac:dyDescent="0.25">
      <c r="A24">
        <v>23</v>
      </c>
      <c r="B24" t="s">
        <v>71</v>
      </c>
      <c r="C24" t="s">
        <v>170</v>
      </c>
      <c r="D24" t="str">
        <f t="shared" si="0"/>
        <v>RVV</v>
      </c>
      <c r="E24" t="str">
        <f t="shared" si="1"/>
        <v>East Kent Hospitals University NHS Foundation Trust</v>
      </c>
      <c r="F24" t="str">
        <f t="shared" si="2"/>
        <v>RVV</v>
      </c>
      <c r="G24" t="str">
        <f t="shared" si="3"/>
        <v>East Kent Hospitals University NHS Foundation Trust</v>
      </c>
      <c r="H24" t="str">
        <f t="shared" si="4"/>
        <v>RVV</v>
      </c>
      <c r="I24" t="str">
        <f t="shared" si="5"/>
        <v>East Kent Hospitals University NHS Foundation Trust</v>
      </c>
    </row>
    <row r="25" spans="1:9" x14ac:dyDescent="0.25">
      <c r="A25">
        <v>24</v>
      </c>
      <c r="B25" t="s">
        <v>57</v>
      </c>
      <c r="C25" t="s">
        <v>214</v>
      </c>
      <c r="D25" t="str">
        <f t="shared" si="0"/>
        <v>RXR</v>
      </c>
      <c r="E25" t="str">
        <f t="shared" si="1"/>
        <v>East Lancashire Hospitals NHS Trust</v>
      </c>
      <c r="F25" t="str">
        <f t="shared" si="2"/>
        <v>RXR</v>
      </c>
      <c r="G25" t="str">
        <f t="shared" si="3"/>
        <v>East Lancashire Hospitals NHS Trust</v>
      </c>
      <c r="H25" t="str">
        <f t="shared" si="4"/>
        <v>RXR</v>
      </c>
      <c r="I25" t="str">
        <f t="shared" si="5"/>
        <v>East Lancashire Hospitals NHS Trust</v>
      </c>
    </row>
    <row r="26" spans="1:9" x14ac:dyDescent="0.25">
      <c r="A26">
        <v>25</v>
      </c>
      <c r="B26" t="s">
        <v>82</v>
      </c>
      <c r="C26" t="s">
        <v>269</v>
      </c>
      <c r="D26" t="str">
        <f t="shared" si="0"/>
        <v>RDE</v>
      </c>
      <c r="E26" t="str">
        <f t="shared" si="1"/>
        <v>East Suffolk and North Essex NHS Foundation Trust</v>
      </c>
      <c r="F26" t="str">
        <f t="shared" si="2"/>
        <v>Excluded based on 70% threshold</v>
      </c>
      <c r="G26" t="str">
        <f t="shared" si="3"/>
        <v>Excluded based on 70% threshold</v>
      </c>
      <c r="H26" t="str">
        <f t="shared" si="4"/>
        <v>RDE</v>
      </c>
      <c r="I26" t="str">
        <f t="shared" si="5"/>
        <v>East Suffolk and North Essex NHS Foundation Trust</v>
      </c>
    </row>
    <row r="27" spans="1:9" x14ac:dyDescent="0.25">
      <c r="A27">
        <v>26</v>
      </c>
      <c r="B27" t="s">
        <v>76</v>
      </c>
      <c r="C27" t="s">
        <v>215</v>
      </c>
      <c r="D27" t="str">
        <f t="shared" si="0"/>
        <v>RXC</v>
      </c>
      <c r="E27" t="str">
        <f t="shared" si="1"/>
        <v>East Sussex Healthcare NHS Trust</v>
      </c>
      <c r="F27" t="str">
        <f t="shared" si="2"/>
        <v>Excluded based on 70% threshold</v>
      </c>
      <c r="G27" t="str">
        <f t="shared" si="3"/>
        <v>Excluded based on 70% threshold</v>
      </c>
      <c r="H27" t="str">
        <f t="shared" si="4"/>
        <v>RXC</v>
      </c>
      <c r="I27" t="str">
        <f t="shared" si="5"/>
        <v>East Sussex Healthcare NHS Trust</v>
      </c>
    </row>
    <row r="28" spans="1:9" x14ac:dyDescent="0.25">
      <c r="A28">
        <v>27</v>
      </c>
      <c r="B28" t="s">
        <v>14</v>
      </c>
      <c r="C28" t="s">
        <v>270</v>
      </c>
      <c r="D28" t="str">
        <f t="shared" si="0"/>
        <v>No data</v>
      </c>
      <c r="E28" t="str">
        <f t="shared" si="1"/>
        <v>No data</v>
      </c>
      <c r="F28" t="str">
        <f t="shared" si="2"/>
        <v>No data</v>
      </c>
      <c r="G28" t="str">
        <f t="shared" si="3"/>
        <v>No data</v>
      </c>
      <c r="H28" t="str">
        <f t="shared" si="4"/>
        <v>No data</v>
      </c>
      <c r="I28" t="str">
        <f t="shared" si="5"/>
        <v>No data</v>
      </c>
    </row>
    <row r="29" spans="1:9" x14ac:dyDescent="0.25">
      <c r="A29">
        <v>28</v>
      </c>
      <c r="B29" t="s">
        <v>47</v>
      </c>
      <c r="C29" t="s">
        <v>158</v>
      </c>
      <c r="D29" t="str">
        <f t="shared" si="0"/>
        <v>RDU</v>
      </c>
      <c r="E29" t="str">
        <f t="shared" si="1"/>
        <v>Frimley Health NHS Foundation Trust</v>
      </c>
      <c r="F29" t="str">
        <f t="shared" si="2"/>
        <v>RDU</v>
      </c>
      <c r="G29" t="str">
        <f t="shared" si="3"/>
        <v>Frimley Health NHS Foundation Trust</v>
      </c>
      <c r="H29" t="str">
        <f t="shared" si="4"/>
        <v>RDU</v>
      </c>
      <c r="I29" t="str">
        <f t="shared" si="5"/>
        <v>Frimley Health NHS Foundation Trust</v>
      </c>
    </row>
    <row r="30" spans="1:9" x14ac:dyDescent="0.25">
      <c r="A30">
        <v>29</v>
      </c>
      <c r="B30" t="s">
        <v>38</v>
      </c>
      <c r="C30" t="s">
        <v>152</v>
      </c>
      <c r="D30" t="str">
        <f t="shared" si="0"/>
        <v>RR7</v>
      </c>
      <c r="E30" t="str">
        <f t="shared" si="1"/>
        <v>Gateshead Health NHS Foundation Trust</v>
      </c>
      <c r="F30" t="str">
        <f t="shared" si="2"/>
        <v>RR7</v>
      </c>
      <c r="G30" t="str">
        <f t="shared" si="3"/>
        <v>Gateshead Health NHS Foundation Trust</v>
      </c>
      <c r="H30" t="str">
        <f t="shared" si="4"/>
        <v>RR7</v>
      </c>
      <c r="I30" t="str">
        <f t="shared" si="5"/>
        <v>Gateshead Health NHS Foundation Trust</v>
      </c>
    </row>
    <row r="31" spans="1:9" x14ac:dyDescent="0.25">
      <c r="A31">
        <v>30</v>
      </c>
      <c r="B31" t="s">
        <v>29</v>
      </c>
      <c r="C31" t="s">
        <v>148</v>
      </c>
      <c r="D31" t="str">
        <f t="shared" si="0"/>
        <v>RLT</v>
      </c>
      <c r="E31" t="str">
        <f t="shared" si="1"/>
        <v>George Eliot Hospital NHS Trust</v>
      </c>
      <c r="F31" t="str">
        <f t="shared" si="2"/>
        <v>RLT</v>
      </c>
      <c r="G31" t="str">
        <f t="shared" si="3"/>
        <v>George Eliot Hospital NHS Trust</v>
      </c>
      <c r="H31" t="str">
        <f t="shared" si="4"/>
        <v>RLT</v>
      </c>
      <c r="I31" t="str">
        <f t="shared" si="5"/>
        <v>George Eliot Hospital NHS Trust</v>
      </c>
    </row>
    <row r="32" spans="1:9" x14ac:dyDescent="0.25">
      <c r="A32">
        <v>31</v>
      </c>
      <c r="B32" t="s">
        <v>94</v>
      </c>
      <c r="C32" t="s">
        <v>181</v>
      </c>
      <c r="D32" t="str">
        <f t="shared" si="0"/>
        <v>RTE</v>
      </c>
      <c r="E32" t="str">
        <f t="shared" si="1"/>
        <v>Gloucestershire Hospitals NHS Foundation Trust</v>
      </c>
      <c r="F32" t="str">
        <f t="shared" si="2"/>
        <v>RTE</v>
      </c>
      <c r="G32" t="str">
        <f t="shared" si="3"/>
        <v>Gloucestershire Hospitals NHS Foundation Trust</v>
      </c>
      <c r="H32" t="str">
        <f t="shared" si="4"/>
        <v>RTE</v>
      </c>
      <c r="I32" t="str">
        <f t="shared" si="5"/>
        <v>Gloucestershire Hospitals NHS Foundation Trust</v>
      </c>
    </row>
    <row r="33" spans="1:9" x14ac:dyDescent="0.25">
      <c r="A33">
        <v>32</v>
      </c>
      <c r="B33" t="s">
        <v>49</v>
      </c>
      <c r="C33" t="s">
        <v>159</v>
      </c>
      <c r="D33" t="str">
        <f t="shared" si="0"/>
        <v>RN3</v>
      </c>
      <c r="E33" t="str">
        <f t="shared" si="1"/>
        <v>Great Western Hospitals NHS Foundation Trust</v>
      </c>
      <c r="F33" t="str">
        <f t="shared" si="2"/>
        <v>RN3</v>
      </c>
      <c r="G33" t="str">
        <f t="shared" si="3"/>
        <v>Great Western Hospitals NHS Foundation Trust</v>
      </c>
      <c r="H33" t="str">
        <f t="shared" si="4"/>
        <v>RN3</v>
      </c>
      <c r="I33" t="str">
        <f t="shared" si="5"/>
        <v>Great Western Hospitals NHS Foundation Trust</v>
      </c>
    </row>
    <row r="34" spans="1:9" x14ac:dyDescent="0.25">
      <c r="A34">
        <v>33</v>
      </c>
      <c r="B34" t="s">
        <v>107</v>
      </c>
      <c r="C34" t="s">
        <v>257</v>
      </c>
      <c r="D34" t="str">
        <f t="shared" ref="D34:D65" si="6">IFERROR(IF($B34=VLOOKUP($B34,bowel_excluded_trusts,1,0),"Excluded based on 70% threshold"),(IFERROR(VLOOKUP($B34,bowel_included_trusts,1,0),"No data")))</f>
        <v>RJ1</v>
      </c>
      <c r="E34" t="str">
        <f t="shared" ref="E34:E65" si="7">IFERROR(IF($B34=VLOOKUP($B34,bowel_excluded_trusts,1,0),"Excluded based on 70% threshold"),(IFERROR(VLOOKUP($B34,bowel_included_trusts,2,0),"No data")))</f>
        <v>Guy's and St Thomas' NHS Foundation Trust</v>
      </c>
      <c r="F34" t="str">
        <f t="shared" ref="F34:F65" si="8">IFERROR(IF($B34=VLOOKUP($B34,breast_excluded_trusts,1,0),"Excluded based on 70% threshold"),(IFERROR(VLOOKUP($B34,breast_included_trusts,1,0),"No data")))</f>
        <v>RJ1</v>
      </c>
      <c r="G34" t="str">
        <f t="shared" ref="G34:G65" si="9">IFERROR(IF($B34=VLOOKUP($B34,breast_excluded_trusts,1,0),"Excluded based on 70% threshold"),(IFERROR(VLOOKUP($B34,breast_included_trusts,2,0),"No data")))</f>
        <v>Guy's and St Thomas' NHS Foundation Trust</v>
      </c>
      <c r="H34" t="str">
        <f t="shared" ref="H34:H65" si="10">IFERROR(IF($B34=VLOOKUP($B34,lung_excluded_trusts,1,0),"Excluded based on 70% threshold"),(IFERROR(VLOOKUP($B34,lung_included_trusts,1,0),"No data")))</f>
        <v>RJ1</v>
      </c>
      <c r="I34" t="str">
        <f t="shared" ref="I34:I65" si="11">IFERROR(IF($B34=VLOOKUP($B34,lung_excluded_trusts,1,0),"Excluded based on 70% threshold"),(IFERROR(VLOOKUP($B34,lung_included_trusts,2,0),"No data")))</f>
        <v>Guy's and St Thomas' NHS Foundation Trust</v>
      </c>
    </row>
    <row r="35" spans="1:9" x14ac:dyDescent="0.25">
      <c r="A35">
        <v>34</v>
      </c>
      <c r="B35" t="s">
        <v>52</v>
      </c>
      <c r="C35" t="s">
        <v>161</v>
      </c>
      <c r="D35" t="str">
        <f t="shared" si="6"/>
        <v>RN5</v>
      </c>
      <c r="E35" t="str">
        <f t="shared" si="7"/>
        <v>Hampshire Hospitals NHS Foundation Trust</v>
      </c>
      <c r="F35" t="str">
        <f t="shared" si="8"/>
        <v>RN5</v>
      </c>
      <c r="G35" t="str">
        <f t="shared" si="9"/>
        <v>Hampshire Hospitals NHS Foundation Trust</v>
      </c>
      <c r="H35" t="str">
        <f t="shared" si="10"/>
        <v>RN5</v>
      </c>
      <c r="I35" t="str">
        <f t="shared" si="11"/>
        <v>Hampshire Hospitals NHS Foundation Trust</v>
      </c>
    </row>
    <row r="36" spans="1:9" x14ac:dyDescent="0.25">
      <c r="A36">
        <v>35</v>
      </c>
      <c r="B36" t="s">
        <v>39</v>
      </c>
      <c r="C36" t="s">
        <v>258</v>
      </c>
      <c r="D36" t="str">
        <f t="shared" si="6"/>
        <v>RCD</v>
      </c>
      <c r="E36" t="str">
        <f t="shared" si="7"/>
        <v>Harrogate and District NHS Foundation Trust</v>
      </c>
      <c r="F36" t="str">
        <f t="shared" si="8"/>
        <v>RCD</v>
      </c>
      <c r="G36" t="str">
        <f t="shared" si="9"/>
        <v>Harrogate and District NHS Foundation Trust</v>
      </c>
      <c r="H36" t="str">
        <f t="shared" si="10"/>
        <v>RCD</v>
      </c>
      <c r="I36" t="str">
        <f t="shared" si="11"/>
        <v>Harrogate and District NHS Foundation Trust</v>
      </c>
    </row>
    <row r="37" spans="1:9" x14ac:dyDescent="0.25">
      <c r="A37">
        <v>36</v>
      </c>
      <c r="B37" t="s">
        <v>20</v>
      </c>
      <c r="C37" t="s">
        <v>141</v>
      </c>
      <c r="D37" t="str">
        <f t="shared" si="6"/>
        <v>RQX</v>
      </c>
      <c r="E37" t="str">
        <f t="shared" si="7"/>
        <v>Homerton University Hospital NHS Foundation Trust</v>
      </c>
      <c r="F37" t="str">
        <f t="shared" si="8"/>
        <v>RQX</v>
      </c>
      <c r="G37" t="str">
        <f t="shared" si="9"/>
        <v>Homerton University Hospital NHS Foundation Trust</v>
      </c>
      <c r="H37" t="str">
        <f t="shared" si="10"/>
        <v>RQX</v>
      </c>
      <c r="I37" t="str">
        <f t="shared" si="11"/>
        <v>Homerton University Hospital NHS Foundation Trust</v>
      </c>
    </row>
    <row r="38" spans="1:9" x14ac:dyDescent="0.25">
      <c r="A38">
        <v>37</v>
      </c>
      <c r="B38" t="s">
        <v>78</v>
      </c>
      <c r="C38" t="s">
        <v>173</v>
      </c>
      <c r="D38" t="str">
        <f t="shared" si="6"/>
        <v>RWA</v>
      </c>
      <c r="E38" t="str">
        <f t="shared" si="7"/>
        <v>Hull University Teaching Hospitals NHS Trust</v>
      </c>
      <c r="F38" t="str">
        <f t="shared" si="8"/>
        <v>Excluded based on 70% threshold</v>
      </c>
      <c r="G38" t="str">
        <f t="shared" si="9"/>
        <v>Excluded based on 70% threshold</v>
      </c>
      <c r="H38" t="str">
        <f t="shared" si="10"/>
        <v>RWA</v>
      </c>
      <c r="I38" t="str">
        <f t="shared" si="11"/>
        <v>Hull University Teaching Hospitals NHS Trust</v>
      </c>
    </row>
    <row r="39" spans="1:9" x14ac:dyDescent="0.25">
      <c r="A39">
        <v>38</v>
      </c>
      <c r="B39" t="s">
        <v>96</v>
      </c>
      <c r="C39" t="s">
        <v>216</v>
      </c>
      <c r="D39" t="str">
        <f t="shared" si="6"/>
        <v>RYJ</v>
      </c>
      <c r="E39" t="str">
        <f t="shared" si="7"/>
        <v>Imperial College Healthcare NHS Trust</v>
      </c>
      <c r="F39" t="str">
        <f t="shared" si="8"/>
        <v>RYJ</v>
      </c>
      <c r="G39" t="str">
        <f t="shared" si="9"/>
        <v>Imperial College Healthcare NHS Trust</v>
      </c>
      <c r="H39" t="str">
        <f t="shared" si="10"/>
        <v>RYJ</v>
      </c>
      <c r="I39" t="str">
        <f t="shared" si="11"/>
        <v>Imperial College Healthcare NHS Trust</v>
      </c>
    </row>
    <row r="40" spans="1:9" x14ac:dyDescent="0.25">
      <c r="A40">
        <v>39</v>
      </c>
      <c r="B40" t="s">
        <v>31</v>
      </c>
      <c r="C40" t="s">
        <v>277</v>
      </c>
      <c r="D40" t="str">
        <f t="shared" si="6"/>
        <v>R1F</v>
      </c>
      <c r="E40" t="str">
        <f t="shared" si="7"/>
        <v>Isle of Wight NHS Trust</v>
      </c>
      <c r="F40" t="str">
        <f t="shared" si="8"/>
        <v>R1F</v>
      </c>
      <c r="G40" t="str">
        <f t="shared" si="9"/>
        <v>Isle of Wight NHS Trust</v>
      </c>
      <c r="H40" t="str">
        <f t="shared" si="10"/>
        <v>R1F</v>
      </c>
      <c r="I40" t="str">
        <f t="shared" si="11"/>
        <v>Isle of Wight NHS Trust</v>
      </c>
    </row>
    <row r="41" spans="1:9" x14ac:dyDescent="0.25">
      <c r="A41">
        <v>40</v>
      </c>
      <c r="B41" t="s">
        <v>43</v>
      </c>
      <c r="C41" t="s">
        <v>155</v>
      </c>
      <c r="D41" t="str">
        <f t="shared" si="6"/>
        <v>RGP</v>
      </c>
      <c r="E41" t="str">
        <f t="shared" si="7"/>
        <v>James Paget University Hospitals NHS Foundation Trust</v>
      </c>
      <c r="F41" t="str">
        <f t="shared" si="8"/>
        <v>RGP</v>
      </c>
      <c r="G41" t="str">
        <f t="shared" si="9"/>
        <v>James Paget University Hospitals NHS Foundation Trust</v>
      </c>
      <c r="H41" t="str">
        <f t="shared" si="10"/>
        <v>RGP</v>
      </c>
      <c r="I41" t="str">
        <f t="shared" si="11"/>
        <v>James Paget University Hospitals NHS Foundation Trust</v>
      </c>
    </row>
    <row r="42" spans="1:9" x14ac:dyDescent="0.25">
      <c r="A42">
        <v>41</v>
      </c>
      <c r="B42" t="s">
        <v>37</v>
      </c>
      <c r="C42" t="s">
        <v>153</v>
      </c>
      <c r="D42" t="str">
        <f t="shared" si="6"/>
        <v>RNQ</v>
      </c>
      <c r="E42" t="str">
        <f t="shared" si="7"/>
        <v>Kettering General Hospital NHS Foundation Trust</v>
      </c>
      <c r="F42" t="str">
        <f t="shared" si="8"/>
        <v>RNQ</v>
      </c>
      <c r="G42" t="str">
        <f t="shared" si="9"/>
        <v>Kettering General Hospital NHS Foundation Trust</v>
      </c>
      <c r="H42" t="str">
        <f t="shared" si="10"/>
        <v>RNQ</v>
      </c>
      <c r="I42" t="str">
        <f t="shared" si="11"/>
        <v>Kettering General Hospital NHS Foundation Trust</v>
      </c>
    </row>
    <row r="43" spans="1:9" x14ac:dyDescent="0.25">
      <c r="A43">
        <v>42</v>
      </c>
      <c r="B43" t="s">
        <v>26</v>
      </c>
      <c r="C43" t="s">
        <v>227</v>
      </c>
      <c r="D43" t="str">
        <f t="shared" si="6"/>
        <v>RJZ</v>
      </c>
      <c r="E43" t="str">
        <f t="shared" si="7"/>
        <v>King's College Hospital NHS Foundation Trust</v>
      </c>
      <c r="F43" t="str">
        <f t="shared" si="8"/>
        <v>Excluded based on 70% threshold</v>
      </c>
      <c r="G43" t="str">
        <f t="shared" si="9"/>
        <v>Excluded based on 70% threshold</v>
      </c>
      <c r="H43" t="str">
        <f t="shared" si="10"/>
        <v>RJZ</v>
      </c>
      <c r="I43" t="str">
        <f t="shared" si="11"/>
        <v>King's College Hospital NHS Foundation Trust</v>
      </c>
    </row>
    <row r="44" spans="1:9" x14ac:dyDescent="0.25">
      <c r="A44">
        <v>43</v>
      </c>
      <c r="B44" t="s">
        <v>125</v>
      </c>
      <c r="C44" t="s">
        <v>241</v>
      </c>
      <c r="D44" t="str">
        <f t="shared" si="6"/>
        <v>No data</v>
      </c>
      <c r="E44" t="str">
        <f t="shared" si="7"/>
        <v>No data</v>
      </c>
      <c r="F44" t="str">
        <f t="shared" si="8"/>
        <v>No data</v>
      </c>
      <c r="G44" t="str">
        <f t="shared" si="9"/>
        <v>No data</v>
      </c>
      <c r="H44" t="str">
        <f t="shared" si="10"/>
        <v>No data</v>
      </c>
      <c r="I44" t="str">
        <f t="shared" si="11"/>
        <v>No data</v>
      </c>
    </row>
    <row r="45" spans="1:9" x14ac:dyDescent="0.25">
      <c r="A45">
        <v>44</v>
      </c>
      <c r="B45" t="s">
        <v>99</v>
      </c>
      <c r="C45" t="s">
        <v>217</v>
      </c>
      <c r="D45" t="str">
        <f t="shared" si="6"/>
        <v>RXN</v>
      </c>
      <c r="E45" t="str">
        <f t="shared" si="7"/>
        <v>Lancashire Teaching Hospitals NHS Foundation Trust</v>
      </c>
      <c r="F45" t="str">
        <f t="shared" si="8"/>
        <v>RXN</v>
      </c>
      <c r="G45" t="str">
        <f t="shared" si="9"/>
        <v>Lancashire Teaching Hospitals NHS Foundation Trust</v>
      </c>
      <c r="H45" t="str">
        <f t="shared" si="10"/>
        <v>RXN</v>
      </c>
      <c r="I45" t="str">
        <f t="shared" si="11"/>
        <v>Lancashire Teaching Hospitals NHS Foundation Trust</v>
      </c>
    </row>
    <row r="46" spans="1:9" x14ac:dyDescent="0.25">
      <c r="A46">
        <v>45</v>
      </c>
      <c r="B46" t="s">
        <v>103</v>
      </c>
      <c r="C46" t="s">
        <v>183</v>
      </c>
      <c r="D46" t="str">
        <f t="shared" si="6"/>
        <v>RR8</v>
      </c>
      <c r="E46" t="str">
        <f t="shared" si="7"/>
        <v>Leeds Teaching Hospitals NHS Trust</v>
      </c>
      <c r="F46" t="str">
        <f t="shared" si="8"/>
        <v>RR8</v>
      </c>
      <c r="G46" t="str">
        <f t="shared" si="9"/>
        <v>Leeds Teaching Hospitals NHS Trust</v>
      </c>
      <c r="H46" t="str">
        <f t="shared" si="10"/>
        <v>RR8</v>
      </c>
      <c r="I46" t="str">
        <f t="shared" si="11"/>
        <v>Leeds Teaching Hospitals NHS Trust</v>
      </c>
    </row>
    <row r="47" spans="1:9" x14ac:dyDescent="0.25">
      <c r="A47">
        <v>46</v>
      </c>
      <c r="B47" t="s">
        <v>48</v>
      </c>
      <c r="C47" t="s">
        <v>259</v>
      </c>
      <c r="D47" t="str">
        <f t="shared" si="6"/>
        <v>RJ2</v>
      </c>
      <c r="E47" t="str">
        <f t="shared" si="7"/>
        <v>Lewisham and Greenwich NHS Trust</v>
      </c>
      <c r="F47" t="str">
        <f t="shared" si="8"/>
        <v>RJ2</v>
      </c>
      <c r="G47" t="str">
        <f t="shared" si="9"/>
        <v>Lewisham and Greenwich NHS Trust</v>
      </c>
      <c r="H47" t="str">
        <f t="shared" si="10"/>
        <v>RJ2</v>
      </c>
      <c r="I47" t="str">
        <f t="shared" si="11"/>
        <v>Lewisham and Greenwich NHS Trust</v>
      </c>
    </row>
    <row r="48" spans="1:9" x14ac:dyDescent="0.25">
      <c r="A48">
        <v>47</v>
      </c>
      <c r="B48" t="s">
        <v>21</v>
      </c>
      <c r="C48" t="s">
        <v>142</v>
      </c>
      <c r="D48" t="str">
        <f t="shared" si="6"/>
        <v>No data</v>
      </c>
      <c r="E48" t="str">
        <f t="shared" si="7"/>
        <v>No data</v>
      </c>
      <c r="F48" t="str">
        <f t="shared" si="8"/>
        <v>No data</v>
      </c>
      <c r="G48" t="str">
        <f t="shared" si="9"/>
        <v>No data</v>
      </c>
      <c r="H48" t="str">
        <f t="shared" si="10"/>
        <v>No data</v>
      </c>
      <c r="I48" t="str">
        <f t="shared" si="11"/>
        <v>No data</v>
      </c>
    </row>
    <row r="49" spans="1:9" x14ac:dyDescent="0.25">
      <c r="A49">
        <v>48</v>
      </c>
      <c r="B49" t="s">
        <v>126</v>
      </c>
      <c r="C49" t="s">
        <v>342</v>
      </c>
      <c r="D49" t="str">
        <f t="shared" si="6"/>
        <v>Excluded based on 70% threshold</v>
      </c>
      <c r="E49" t="str">
        <f t="shared" si="7"/>
        <v>Excluded based on 70% threshold</v>
      </c>
      <c r="F49" t="str">
        <f t="shared" si="8"/>
        <v>Excluded based on 70% threshold</v>
      </c>
      <c r="G49" t="str">
        <f t="shared" si="9"/>
        <v>Excluded based on 70% threshold</v>
      </c>
      <c r="H49" t="str">
        <f t="shared" si="10"/>
        <v>Excluded based on 70% threshold</v>
      </c>
      <c r="I49" t="str">
        <f t="shared" si="11"/>
        <v>Excluded based on 70% threshold</v>
      </c>
    </row>
    <row r="50" spans="1:9" x14ac:dyDescent="0.25">
      <c r="A50">
        <v>49</v>
      </c>
      <c r="B50" t="s">
        <v>95</v>
      </c>
      <c r="C50" t="s">
        <v>271</v>
      </c>
      <c r="D50" t="str">
        <f t="shared" si="6"/>
        <v>Excluded based on 70% threshold</v>
      </c>
      <c r="E50" t="str">
        <f t="shared" si="7"/>
        <v>Excluded based on 70% threshold</v>
      </c>
      <c r="F50" t="str">
        <f t="shared" si="8"/>
        <v>RWF</v>
      </c>
      <c r="G50" t="str">
        <f t="shared" si="9"/>
        <v>Maidstone and Tunbridge Wells NHS Trust</v>
      </c>
      <c r="H50" t="str">
        <f t="shared" si="10"/>
        <v>RWF</v>
      </c>
      <c r="I50" t="str">
        <f t="shared" si="11"/>
        <v>Maidstone and Tunbridge Wells NHS Trust</v>
      </c>
    </row>
    <row r="51" spans="1:9" x14ac:dyDescent="0.25">
      <c r="A51">
        <v>50</v>
      </c>
      <c r="B51" t="s">
        <v>87</v>
      </c>
      <c r="C51" t="s">
        <v>178</v>
      </c>
      <c r="D51" t="str">
        <f t="shared" si="6"/>
        <v>No data</v>
      </c>
      <c r="E51" t="str">
        <f t="shared" si="7"/>
        <v>No data</v>
      </c>
      <c r="F51" t="str">
        <f t="shared" si="8"/>
        <v>No data</v>
      </c>
      <c r="G51" t="str">
        <f t="shared" si="9"/>
        <v>No data</v>
      </c>
      <c r="H51" t="str">
        <f t="shared" si="10"/>
        <v>R0A</v>
      </c>
      <c r="I51" t="str">
        <f t="shared" si="11"/>
        <v>Manchester University NHS Foundation Trust</v>
      </c>
    </row>
    <row r="52" spans="1:9" x14ac:dyDescent="0.25">
      <c r="A52">
        <v>51</v>
      </c>
      <c r="B52" t="s">
        <v>127</v>
      </c>
      <c r="C52" t="s">
        <v>194</v>
      </c>
      <c r="D52" t="str">
        <f t="shared" si="6"/>
        <v>Excluded based on 70% threshold</v>
      </c>
      <c r="E52" t="str">
        <f t="shared" si="7"/>
        <v>Excluded based on 70% threshold</v>
      </c>
      <c r="F52" t="str">
        <f t="shared" si="8"/>
        <v>Excluded based on 70% threshold</v>
      </c>
      <c r="G52" t="str">
        <f t="shared" si="9"/>
        <v>Excluded based on 70% threshold</v>
      </c>
      <c r="H52" t="str">
        <f t="shared" si="10"/>
        <v>Excluded based on 70% threshold</v>
      </c>
      <c r="I52" t="str">
        <f t="shared" si="11"/>
        <v>Excluded based on 70% threshold</v>
      </c>
    </row>
    <row r="53" spans="1:9" x14ac:dyDescent="0.25">
      <c r="A53">
        <v>52</v>
      </c>
      <c r="B53" t="s">
        <v>89</v>
      </c>
      <c r="C53" t="s">
        <v>282</v>
      </c>
      <c r="D53" t="str">
        <f t="shared" si="6"/>
        <v>RAJ</v>
      </c>
      <c r="E53" t="str">
        <f t="shared" si="7"/>
        <v>Mid and South Essex NHS Foundation Trust</v>
      </c>
      <c r="F53" t="str">
        <f t="shared" si="8"/>
        <v>RAJ</v>
      </c>
      <c r="G53" t="str">
        <f t="shared" si="9"/>
        <v>Mid and South Essex NHS Foundation Trust</v>
      </c>
      <c r="H53" t="str">
        <f t="shared" si="10"/>
        <v>RAJ</v>
      </c>
      <c r="I53" t="str">
        <f t="shared" si="11"/>
        <v>Mid and South Essex NHS Foundation Trust</v>
      </c>
    </row>
    <row r="54" spans="1:9" x14ac:dyDescent="0.25">
      <c r="A54">
        <v>53</v>
      </c>
      <c r="B54" t="s">
        <v>8</v>
      </c>
      <c r="C54" t="s">
        <v>138</v>
      </c>
      <c r="D54" t="str">
        <f t="shared" si="6"/>
        <v>RBT</v>
      </c>
      <c r="E54" t="str">
        <f t="shared" si="7"/>
        <v>Mid Cheshire Hospitals NHS Foundation Trust</v>
      </c>
      <c r="F54" t="str">
        <f t="shared" si="8"/>
        <v>No data</v>
      </c>
      <c r="G54" t="str">
        <f t="shared" si="9"/>
        <v>No data</v>
      </c>
      <c r="H54" t="str">
        <f t="shared" si="10"/>
        <v>No data</v>
      </c>
      <c r="I54" t="str">
        <f t="shared" si="11"/>
        <v>No data</v>
      </c>
    </row>
    <row r="55" spans="1:9" x14ac:dyDescent="0.25">
      <c r="A55">
        <v>54</v>
      </c>
      <c r="B55" t="s">
        <v>80</v>
      </c>
      <c r="C55" t="s">
        <v>218</v>
      </c>
      <c r="D55" t="str">
        <f t="shared" si="6"/>
        <v>RXF</v>
      </c>
      <c r="E55" t="str">
        <f t="shared" si="7"/>
        <v>Mid Yorkshire Hospitals NHS Trust</v>
      </c>
      <c r="F55" t="str">
        <f t="shared" si="8"/>
        <v>RXF</v>
      </c>
      <c r="G55" t="str">
        <f t="shared" si="9"/>
        <v>Mid Yorkshire Hospitals NHS Trust</v>
      </c>
      <c r="H55" t="str">
        <f t="shared" si="10"/>
        <v>RXF</v>
      </c>
      <c r="I55" t="str">
        <f t="shared" si="11"/>
        <v>Mid Yorkshire Hospitals NHS Trust</v>
      </c>
    </row>
    <row r="56" spans="1:9" x14ac:dyDescent="0.25">
      <c r="A56">
        <v>55</v>
      </c>
      <c r="B56" t="s">
        <v>41</v>
      </c>
      <c r="C56" t="s">
        <v>354</v>
      </c>
      <c r="D56" t="str">
        <f t="shared" si="6"/>
        <v>RD8</v>
      </c>
      <c r="E56" t="str">
        <f t="shared" si="7"/>
        <v>Milton Keynes University Hospital NHS Foundation Trust</v>
      </c>
      <c r="F56" t="str">
        <f t="shared" si="8"/>
        <v>RD8</v>
      </c>
      <c r="G56" t="str">
        <f t="shared" si="9"/>
        <v>Milton Keynes University Hospital NHS Foundation Trust</v>
      </c>
      <c r="H56" t="str">
        <f t="shared" si="10"/>
        <v>RD8</v>
      </c>
      <c r="I56" t="str">
        <f t="shared" si="11"/>
        <v>Milton Keynes University Hospital NHS Foundation Trust</v>
      </c>
    </row>
    <row r="57" spans="1:9" x14ac:dyDescent="0.25">
      <c r="A57">
        <v>56</v>
      </c>
      <c r="B57" t="s">
        <v>90</v>
      </c>
      <c r="C57" t="s">
        <v>260</v>
      </c>
      <c r="D57" t="str">
        <f t="shared" si="6"/>
        <v>RM1</v>
      </c>
      <c r="E57" t="str">
        <f t="shared" si="7"/>
        <v>Norfolk and Norwich University Hospitals NHS Foundation Trust</v>
      </c>
      <c r="F57" t="str">
        <f t="shared" si="8"/>
        <v>RM1</v>
      </c>
      <c r="G57" t="str">
        <f t="shared" si="9"/>
        <v>Norfolk and Norwich University Hospitals NHS Foundation Trust</v>
      </c>
      <c r="H57" t="str">
        <f t="shared" si="10"/>
        <v>RM1</v>
      </c>
      <c r="I57" t="str">
        <f t="shared" si="11"/>
        <v>Norfolk and Norwich University Hospitals NHS Foundation Trust</v>
      </c>
    </row>
    <row r="58" spans="1:9" x14ac:dyDescent="0.25">
      <c r="A58">
        <v>57</v>
      </c>
      <c r="B58" t="s">
        <v>22</v>
      </c>
      <c r="C58" t="s">
        <v>143</v>
      </c>
      <c r="D58" t="str">
        <f t="shared" si="6"/>
        <v>No data</v>
      </c>
      <c r="E58" t="str">
        <f t="shared" si="7"/>
        <v>No data</v>
      </c>
      <c r="F58" t="str">
        <f t="shared" si="8"/>
        <v>No data</v>
      </c>
      <c r="G58" t="str">
        <f t="shared" si="9"/>
        <v>No data</v>
      </c>
      <c r="H58" t="str">
        <f t="shared" si="10"/>
        <v>RVJ</v>
      </c>
      <c r="I58" t="str">
        <f t="shared" si="11"/>
        <v>North Bristol NHS Trust</v>
      </c>
    </row>
    <row r="59" spans="1:9" x14ac:dyDescent="0.25">
      <c r="A59">
        <v>58</v>
      </c>
      <c r="B59" t="s">
        <v>128</v>
      </c>
      <c r="C59" t="s">
        <v>195</v>
      </c>
      <c r="D59" t="str">
        <f t="shared" si="6"/>
        <v>RNN</v>
      </c>
      <c r="E59" t="str">
        <f t="shared" si="7"/>
        <v>North Cumbria Integrated Care NHS Foundation Trust</v>
      </c>
      <c r="F59" t="str">
        <f t="shared" si="8"/>
        <v>RNN</v>
      </c>
      <c r="G59" t="str">
        <f t="shared" si="9"/>
        <v>North Cumbria Integrated Care NHS Foundation Trust</v>
      </c>
      <c r="H59" t="str">
        <f t="shared" si="10"/>
        <v>RNN</v>
      </c>
      <c r="I59" t="str">
        <f t="shared" si="11"/>
        <v>North Cumbria Integrated Care NHS Foundation Trust</v>
      </c>
    </row>
    <row r="60" spans="1:9" x14ac:dyDescent="0.25">
      <c r="A60">
        <v>59</v>
      </c>
      <c r="B60" t="s">
        <v>66</v>
      </c>
      <c r="C60" t="s">
        <v>167</v>
      </c>
      <c r="D60" t="str">
        <f t="shared" si="6"/>
        <v>Excluded based on 70% threshold</v>
      </c>
      <c r="E60" t="str">
        <f t="shared" si="7"/>
        <v>Excluded based on 70% threshold</v>
      </c>
      <c r="F60" t="str">
        <f t="shared" si="8"/>
        <v>Excluded based on 70% threshold</v>
      </c>
      <c r="G60" t="str">
        <f t="shared" si="9"/>
        <v>Excluded based on 70% threshold</v>
      </c>
      <c r="H60" t="str">
        <f t="shared" si="10"/>
        <v>RAP</v>
      </c>
      <c r="I60" t="str">
        <f t="shared" si="11"/>
        <v>North Middlesex University Hospital NHS Trust</v>
      </c>
    </row>
    <row r="61" spans="1:9" x14ac:dyDescent="0.25">
      <c r="A61">
        <v>60</v>
      </c>
      <c r="B61" t="s">
        <v>67</v>
      </c>
      <c r="C61" t="s">
        <v>261</v>
      </c>
      <c r="D61" t="str">
        <f t="shared" si="6"/>
        <v>RVW</v>
      </c>
      <c r="E61" t="str">
        <f t="shared" si="7"/>
        <v>North Tees and Hartlepool NHS Foundation Trust</v>
      </c>
      <c r="F61" t="str">
        <f t="shared" si="8"/>
        <v>RVW</v>
      </c>
      <c r="G61" t="str">
        <f t="shared" si="9"/>
        <v>North Tees and Hartlepool NHS Foundation Trust</v>
      </c>
      <c r="H61" t="str">
        <f t="shared" si="10"/>
        <v>RVW</v>
      </c>
      <c r="I61" t="str">
        <f t="shared" si="11"/>
        <v>North Tees and Hartlepool NHS Foundation Trust</v>
      </c>
    </row>
    <row r="62" spans="1:9" x14ac:dyDescent="0.25">
      <c r="A62">
        <v>61</v>
      </c>
      <c r="B62" t="s">
        <v>73</v>
      </c>
      <c r="C62" t="s">
        <v>171</v>
      </c>
      <c r="D62" t="str">
        <f t="shared" si="6"/>
        <v>Excluded based on 70% threshold</v>
      </c>
      <c r="E62" t="str">
        <f t="shared" si="7"/>
        <v>Excluded based on 70% threshold</v>
      </c>
      <c r="F62" t="str">
        <f t="shared" si="8"/>
        <v>Excluded based on 70% threshold</v>
      </c>
      <c r="G62" t="str">
        <f t="shared" si="9"/>
        <v>Excluded based on 70% threshold</v>
      </c>
      <c r="H62" t="str">
        <f t="shared" si="10"/>
        <v>RGN</v>
      </c>
      <c r="I62" t="str">
        <f t="shared" si="11"/>
        <v>North West Anglia NHS Foundation Trust</v>
      </c>
    </row>
    <row r="63" spans="1:9" x14ac:dyDescent="0.25">
      <c r="A63">
        <v>62</v>
      </c>
      <c r="B63" t="s">
        <v>51</v>
      </c>
      <c r="C63" t="s">
        <v>160</v>
      </c>
      <c r="D63" t="str">
        <f t="shared" si="6"/>
        <v>RNS</v>
      </c>
      <c r="E63" t="str">
        <f t="shared" si="7"/>
        <v>Northampton General Hospital NHS Trust</v>
      </c>
      <c r="F63" t="str">
        <f t="shared" si="8"/>
        <v>Excluded based on 70% threshold</v>
      </c>
      <c r="G63" t="str">
        <f t="shared" si="9"/>
        <v>Excluded based on 70% threshold</v>
      </c>
      <c r="H63" t="str">
        <f t="shared" si="10"/>
        <v>RNS</v>
      </c>
      <c r="I63" t="str">
        <f t="shared" si="11"/>
        <v>Northampton General Hospital NHS Trust</v>
      </c>
    </row>
    <row r="64" spans="1:9" x14ac:dyDescent="0.25">
      <c r="A64">
        <v>63</v>
      </c>
      <c r="B64" t="s">
        <v>30</v>
      </c>
      <c r="C64" t="s">
        <v>149</v>
      </c>
      <c r="D64" t="str">
        <f t="shared" si="6"/>
        <v>RBZ</v>
      </c>
      <c r="E64" t="str">
        <f t="shared" si="7"/>
        <v>Northern Devon Healthcare NHS Trust</v>
      </c>
      <c r="F64" t="str">
        <f t="shared" si="8"/>
        <v>RBZ</v>
      </c>
      <c r="G64" t="str">
        <f t="shared" si="9"/>
        <v>Northern Devon Healthcare NHS Trust</v>
      </c>
      <c r="H64" t="str">
        <f t="shared" si="10"/>
        <v>RBZ</v>
      </c>
      <c r="I64" t="str">
        <f t="shared" si="11"/>
        <v>Northern Devon Healthcare NHS Trust</v>
      </c>
    </row>
    <row r="65" spans="1:9" x14ac:dyDescent="0.25">
      <c r="A65">
        <v>64</v>
      </c>
      <c r="B65" t="s">
        <v>56</v>
      </c>
      <c r="C65" t="s">
        <v>262</v>
      </c>
      <c r="D65" t="str">
        <f t="shared" si="6"/>
        <v>RJL</v>
      </c>
      <c r="E65" t="str">
        <f t="shared" si="7"/>
        <v>Northern Lincolnshire and Goole NHS Foundation Trust</v>
      </c>
      <c r="F65" t="str">
        <f t="shared" si="8"/>
        <v>RJL</v>
      </c>
      <c r="G65" t="str">
        <f t="shared" si="9"/>
        <v>Northern Lincolnshire and Goole NHS Foundation Trust</v>
      </c>
      <c r="H65" t="str">
        <f t="shared" si="10"/>
        <v>RJL</v>
      </c>
      <c r="I65" t="str">
        <f t="shared" si="11"/>
        <v>Northern Lincolnshire and Goole NHS Foundation Trust</v>
      </c>
    </row>
    <row r="66" spans="1:9" x14ac:dyDescent="0.25">
      <c r="A66">
        <v>65</v>
      </c>
      <c r="B66" t="s">
        <v>79</v>
      </c>
      <c r="C66" t="s">
        <v>174</v>
      </c>
      <c r="D66" t="str">
        <f t="shared" ref="D66:D97" si="12">IFERROR(IF($B66=VLOOKUP($B66,bowel_excluded_trusts,1,0),"Excluded based on 70% threshold"),(IFERROR(VLOOKUP($B66,bowel_included_trusts,1,0),"No data")))</f>
        <v>RTF</v>
      </c>
      <c r="E66" t="str">
        <f t="shared" ref="E66:E97" si="13">IFERROR(IF($B66=VLOOKUP($B66,bowel_excluded_trusts,1,0),"Excluded based on 70% threshold"),(IFERROR(VLOOKUP($B66,bowel_included_trusts,2,0),"No data")))</f>
        <v>Northumbria Healthcare NHS Foundation Trust</v>
      </c>
      <c r="F66" t="str">
        <f t="shared" ref="F66:F97" si="14">IFERROR(IF($B66=VLOOKUP($B66,breast_excluded_trusts,1,0),"Excluded based on 70% threshold"),(IFERROR(VLOOKUP($B66,breast_included_trusts,1,0),"No data")))</f>
        <v>RTF</v>
      </c>
      <c r="G66" t="str">
        <f t="shared" ref="G66:G97" si="15">IFERROR(IF($B66=VLOOKUP($B66,breast_excluded_trusts,1,0),"Excluded based on 70% threshold"),(IFERROR(VLOOKUP($B66,breast_included_trusts,2,0),"No data")))</f>
        <v>Northumbria Healthcare NHS Foundation Trust</v>
      </c>
      <c r="H66" t="str">
        <f t="shared" ref="H66:H97" si="16">IFERROR(IF($B66=VLOOKUP($B66,lung_excluded_trusts,1,0),"Excluded based on 70% threshold"),(IFERROR(VLOOKUP($B66,lung_included_trusts,1,0),"No data")))</f>
        <v>RTF</v>
      </c>
      <c r="I66" t="str">
        <f t="shared" ref="I66:I97" si="17">IFERROR(IF($B66=VLOOKUP($B66,lung_excluded_trusts,1,0),"Excluded based on 70% threshold"),(IFERROR(VLOOKUP($B66,lung_included_trusts,2,0),"No data")))</f>
        <v>Northumbria Healthcare NHS Foundation Trust</v>
      </c>
    </row>
    <row r="67" spans="1:9" x14ac:dyDescent="0.25">
      <c r="A67">
        <v>66</v>
      </c>
      <c r="B67" t="s">
        <v>108</v>
      </c>
      <c r="C67" t="s">
        <v>219</v>
      </c>
      <c r="D67" t="str">
        <f t="shared" si="12"/>
        <v>RX1</v>
      </c>
      <c r="E67" t="str">
        <f t="shared" si="13"/>
        <v>Nottingham University Hospitals NHS Trust</v>
      </c>
      <c r="F67" t="str">
        <f t="shared" si="14"/>
        <v>RX1</v>
      </c>
      <c r="G67" t="str">
        <f t="shared" si="15"/>
        <v>Nottingham University Hospitals NHS Trust</v>
      </c>
      <c r="H67" t="str">
        <f t="shared" si="16"/>
        <v>RX1</v>
      </c>
      <c r="I67" t="str">
        <f t="shared" si="17"/>
        <v>Nottingham University Hospitals NHS Trust</v>
      </c>
    </row>
    <row r="68" spans="1:9" x14ac:dyDescent="0.25">
      <c r="A68">
        <v>67</v>
      </c>
      <c r="B68" t="s">
        <v>81</v>
      </c>
      <c r="C68" t="s">
        <v>355</v>
      </c>
      <c r="D68" t="str">
        <f t="shared" si="12"/>
        <v>RTH</v>
      </c>
      <c r="E68" t="str">
        <f t="shared" si="13"/>
        <v>Oxford University Hospitals NHS Foundation Trust</v>
      </c>
      <c r="F68" t="str">
        <f t="shared" si="14"/>
        <v>RTH</v>
      </c>
      <c r="G68" t="str">
        <f t="shared" si="15"/>
        <v>Oxford University Hospitals NHS Foundation Trust</v>
      </c>
      <c r="H68" t="str">
        <f t="shared" si="16"/>
        <v>RTH</v>
      </c>
      <c r="I68" t="str">
        <f t="shared" si="17"/>
        <v>Oxford University Hospitals NHS Foundation Trust</v>
      </c>
    </row>
    <row r="69" spans="1:9" x14ac:dyDescent="0.25">
      <c r="A69">
        <v>68</v>
      </c>
      <c r="B69" t="s">
        <v>129</v>
      </c>
      <c r="C69" t="s">
        <v>196</v>
      </c>
      <c r="D69" t="str">
        <f t="shared" si="12"/>
        <v>No data</v>
      </c>
      <c r="E69" t="str">
        <f t="shared" si="13"/>
        <v>No data</v>
      </c>
      <c r="F69" t="str">
        <f t="shared" si="14"/>
        <v>No data</v>
      </c>
      <c r="G69" t="str">
        <f t="shared" si="15"/>
        <v>No data</v>
      </c>
      <c r="H69" t="str">
        <f t="shared" si="16"/>
        <v>No data</v>
      </c>
      <c r="I69" t="str">
        <f t="shared" si="17"/>
        <v>No data</v>
      </c>
    </row>
    <row r="70" spans="1:9" x14ac:dyDescent="0.25">
      <c r="A70">
        <v>69</v>
      </c>
      <c r="B70" t="s">
        <v>100</v>
      </c>
      <c r="C70" t="s">
        <v>284</v>
      </c>
      <c r="D70" t="str">
        <f t="shared" si="12"/>
        <v>RHU</v>
      </c>
      <c r="E70" t="str">
        <f t="shared" si="13"/>
        <v>Portsmouth Hospitals University NHS Trust</v>
      </c>
      <c r="F70" t="str">
        <f t="shared" si="14"/>
        <v>RHU</v>
      </c>
      <c r="G70" t="str">
        <f t="shared" si="15"/>
        <v>Portsmouth Hospitals University NHS Trust</v>
      </c>
      <c r="H70" t="str">
        <f t="shared" si="16"/>
        <v>RHU</v>
      </c>
      <c r="I70" t="str">
        <f t="shared" si="17"/>
        <v>Portsmouth Hospitals University NHS Trust</v>
      </c>
    </row>
    <row r="71" spans="1:9" x14ac:dyDescent="0.25">
      <c r="A71">
        <v>70</v>
      </c>
      <c r="B71" t="s">
        <v>55</v>
      </c>
      <c r="C71" t="s">
        <v>164</v>
      </c>
      <c r="D71" t="str">
        <f t="shared" si="12"/>
        <v>RHW</v>
      </c>
      <c r="E71" t="str">
        <f t="shared" si="13"/>
        <v>Royal Berkshire NHS Foundation Trust</v>
      </c>
      <c r="F71" t="str">
        <f t="shared" si="14"/>
        <v>RHW</v>
      </c>
      <c r="G71" t="str">
        <f t="shared" si="15"/>
        <v>Royal Berkshire NHS Foundation Trust</v>
      </c>
      <c r="H71" t="str">
        <f t="shared" si="16"/>
        <v>RHW</v>
      </c>
      <c r="I71" t="str">
        <f t="shared" si="17"/>
        <v>Royal Berkshire NHS Foundation Trust</v>
      </c>
    </row>
    <row r="72" spans="1:9" x14ac:dyDescent="0.25">
      <c r="A72">
        <v>71</v>
      </c>
      <c r="B72" t="s">
        <v>97</v>
      </c>
      <c r="C72" t="s">
        <v>182</v>
      </c>
      <c r="D72" t="str">
        <f t="shared" si="12"/>
        <v>REF</v>
      </c>
      <c r="E72" t="str">
        <f t="shared" si="13"/>
        <v>Royal Cornwall Hospitals NHS Trust</v>
      </c>
      <c r="F72" t="str">
        <f t="shared" si="14"/>
        <v>REF</v>
      </c>
      <c r="G72" t="str">
        <f t="shared" si="15"/>
        <v>Royal Cornwall Hospitals NHS Trust</v>
      </c>
      <c r="H72" t="str">
        <f t="shared" si="16"/>
        <v>REF</v>
      </c>
      <c r="I72" t="str">
        <f t="shared" si="17"/>
        <v>Royal Cornwall Hospitals NHS Trust</v>
      </c>
    </row>
    <row r="73" spans="1:9" x14ac:dyDescent="0.25">
      <c r="A73">
        <v>72</v>
      </c>
      <c r="B73" t="s">
        <v>72</v>
      </c>
      <c r="C73" t="s">
        <v>263</v>
      </c>
      <c r="D73" t="str">
        <f t="shared" si="12"/>
        <v>RH8</v>
      </c>
      <c r="E73" t="str">
        <f t="shared" si="13"/>
        <v>Royal Devon and Exeter NHS Foundation Trust</v>
      </c>
      <c r="F73" t="str">
        <f t="shared" si="14"/>
        <v>RH8</v>
      </c>
      <c r="G73" t="str">
        <f t="shared" si="15"/>
        <v>Royal Devon and Exeter NHS Foundation Trust</v>
      </c>
      <c r="H73" t="str">
        <f t="shared" si="16"/>
        <v>RH8</v>
      </c>
      <c r="I73" t="str">
        <f t="shared" si="17"/>
        <v>Royal Devon and Exeter NHS Foundation Trust</v>
      </c>
    </row>
    <row r="74" spans="1:9" x14ac:dyDescent="0.25">
      <c r="A74">
        <v>73</v>
      </c>
      <c r="B74" t="s">
        <v>91</v>
      </c>
      <c r="C74" t="s">
        <v>179</v>
      </c>
      <c r="D74" t="str">
        <f t="shared" si="12"/>
        <v>Excluded based on 70% threshold</v>
      </c>
      <c r="E74" t="str">
        <f t="shared" si="13"/>
        <v>Excluded based on 70% threshold</v>
      </c>
      <c r="F74" t="str">
        <f t="shared" si="14"/>
        <v>Excluded based on 70% threshold</v>
      </c>
      <c r="G74" t="str">
        <f t="shared" si="15"/>
        <v>Excluded based on 70% threshold</v>
      </c>
      <c r="H74" t="str">
        <f t="shared" si="16"/>
        <v>RAL</v>
      </c>
      <c r="I74" t="str">
        <f t="shared" si="17"/>
        <v>Royal Free London NHS Foundation Trust</v>
      </c>
    </row>
    <row r="75" spans="1:9" x14ac:dyDescent="0.25">
      <c r="A75">
        <v>74</v>
      </c>
      <c r="B75" t="s">
        <v>106</v>
      </c>
      <c r="C75" t="s">
        <v>185</v>
      </c>
      <c r="D75" t="str">
        <f t="shared" si="12"/>
        <v>RA2</v>
      </c>
      <c r="E75" t="str">
        <f t="shared" si="13"/>
        <v>Royal Surrey County Hospital NHS Foundation Trust</v>
      </c>
      <c r="F75" t="str">
        <f t="shared" si="14"/>
        <v>Excluded based on 70% threshold</v>
      </c>
      <c r="G75" t="str">
        <f t="shared" si="15"/>
        <v>Excluded based on 70% threshold</v>
      </c>
      <c r="H75" t="str">
        <f t="shared" si="16"/>
        <v>RA2</v>
      </c>
      <c r="I75" t="str">
        <f t="shared" si="17"/>
        <v>Royal Surrey County Hospital NHS Foundation Trust</v>
      </c>
    </row>
    <row r="76" spans="1:9" x14ac:dyDescent="0.25">
      <c r="A76">
        <v>75</v>
      </c>
      <c r="B76" t="s">
        <v>60</v>
      </c>
      <c r="C76" t="s">
        <v>165</v>
      </c>
      <c r="D76" t="str">
        <f t="shared" si="12"/>
        <v>RD1</v>
      </c>
      <c r="E76" t="str">
        <f t="shared" si="13"/>
        <v>Royal United Hospitals Bath NHS Foundation Trust</v>
      </c>
      <c r="F76" t="str">
        <f t="shared" si="14"/>
        <v>RD1</v>
      </c>
      <c r="G76" t="str">
        <f t="shared" si="15"/>
        <v>Royal United Hospitals Bath NHS Foundation Trust</v>
      </c>
      <c r="H76" t="str">
        <f t="shared" si="16"/>
        <v>RD1</v>
      </c>
      <c r="I76" t="str">
        <f t="shared" si="17"/>
        <v>Royal United Hospitals Bath NHS Foundation Trust</v>
      </c>
    </row>
    <row r="77" spans="1:9" x14ac:dyDescent="0.25">
      <c r="A77">
        <v>76</v>
      </c>
      <c r="B77" t="s">
        <v>130</v>
      </c>
      <c r="C77" t="s">
        <v>242</v>
      </c>
      <c r="D77" t="str">
        <f t="shared" si="12"/>
        <v>No data</v>
      </c>
      <c r="E77" t="str">
        <f t="shared" si="13"/>
        <v>No data</v>
      </c>
      <c r="F77" t="str">
        <f t="shared" si="14"/>
        <v>No data</v>
      </c>
      <c r="G77" t="str">
        <f t="shared" si="15"/>
        <v>No data</v>
      </c>
      <c r="H77" t="str">
        <f t="shared" si="16"/>
        <v>No data</v>
      </c>
      <c r="I77" t="str">
        <f t="shared" si="17"/>
        <v>No data</v>
      </c>
    </row>
    <row r="78" spans="1:9" x14ac:dyDescent="0.25">
      <c r="A78">
        <v>77</v>
      </c>
      <c r="B78" t="s">
        <v>27</v>
      </c>
      <c r="C78" t="s">
        <v>146</v>
      </c>
      <c r="D78" t="str">
        <f t="shared" si="12"/>
        <v>RNZ</v>
      </c>
      <c r="E78" t="str">
        <f t="shared" si="13"/>
        <v>Salisbury NHS Foundation Trust</v>
      </c>
      <c r="F78" t="str">
        <f t="shared" si="14"/>
        <v>RNZ</v>
      </c>
      <c r="G78" t="str">
        <f t="shared" si="15"/>
        <v>Salisbury NHS Foundation Trust</v>
      </c>
      <c r="H78" t="str">
        <f t="shared" si="16"/>
        <v>RNZ</v>
      </c>
      <c r="I78" t="str">
        <f t="shared" si="17"/>
        <v>Salisbury NHS Foundation Trust</v>
      </c>
    </row>
    <row r="79" spans="1:9" x14ac:dyDescent="0.25">
      <c r="A79">
        <v>78</v>
      </c>
      <c r="B79" t="s">
        <v>131</v>
      </c>
      <c r="C79" t="s">
        <v>264</v>
      </c>
      <c r="D79" t="str">
        <f t="shared" si="12"/>
        <v>No data</v>
      </c>
      <c r="E79" t="str">
        <f t="shared" si="13"/>
        <v>No data</v>
      </c>
      <c r="F79" t="str">
        <f t="shared" si="14"/>
        <v>No data</v>
      </c>
      <c r="G79" t="str">
        <f t="shared" si="15"/>
        <v>No data</v>
      </c>
      <c r="H79" t="str">
        <f t="shared" si="16"/>
        <v>No data</v>
      </c>
      <c r="I79" t="str">
        <f t="shared" si="17"/>
        <v>No data</v>
      </c>
    </row>
    <row r="80" spans="1:9" x14ac:dyDescent="0.25">
      <c r="A80">
        <v>79</v>
      </c>
      <c r="B80" t="s">
        <v>110</v>
      </c>
      <c r="C80" t="s">
        <v>187</v>
      </c>
      <c r="D80" t="str">
        <f t="shared" si="12"/>
        <v>RHQ</v>
      </c>
      <c r="E80" t="str">
        <f t="shared" si="13"/>
        <v>Sheffield Teaching Hospitals NHS Foundation Trust</v>
      </c>
      <c r="F80" t="str">
        <f t="shared" si="14"/>
        <v>RHQ</v>
      </c>
      <c r="G80" t="str">
        <f t="shared" si="15"/>
        <v>Sheffield Teaching Hospitals NHS Foundation Trust</v>
      </c>
      <c r="H80" t="str">
        <f t="shared" si="16"/>
        <v>RHQ</v>
      </c>
      <c r="I80" t="str">
        <f t="shared" si="17"/>
        <v>Sheffield Teaching Hospitals NHS Foundation Trust</v>
      </c>
    </row>
    <row r="81" spans="1:9" x14ac:dyDescent="0.25">
      <c r="A81">
        <v>80</v>
      </c>
      <c r="B81" t="s">
        <v>11</v>
      </c>
      <c r="C81" t="s">
        <v>139</v>
      </c>
      <c r="D81" t="str">
        <f t="shared" si="12"/>
        <v>RK5</v>
      </c>
      <c r="E81" t="str">
        <f t="shared" si="13"/>
        <v>Sherwood Forest Hospitals NHS Foundation Trust</v>
      </c>
      <c r="F81" t="str">
        <f t="shared" si="14"/>
        <v>Excluded based on 70% threshold</v>
      </c>
      <c r="G81" t="str">
        <f t="shared" si="15"/>
        <v>Excluded based on 70% threshold</v>
      </c>
      <c r="H81" t="str">
        <f t="shared" si="16"/>
        <v>RK5</v>
      </c>
      <c r="I81" t="str">
        <f t="shared" si="17"/>
        <v>Sherwood Forest Hospitals NHS Foundation Trust</v>
      </c>
    </row>
    <row r="82" spans="1:9" x14ac:dyDescent="0.25">
      <c r="A82">
        <v>81</v>
      </c>
      <c r="B82" t="s">
        <v>247</v>
      </c>
      <c r="C82" t="s">
        <v>248</v>
      </c>
      <c r="D82" t="str">
        <f t="shared" si="12"/>
        <v>RH5</v>
      </c>
      <c r="E82" t="str">
        <f t="shared" si="13"/>
        <v>Somerset NHS Foundation Trust</v>
      </c>
      <c r="F82" t="str">
        <f t="shared" si="14"/>
        <v>RH5</v>
      </c>
      <c r="G82" t="str">
        <f t="shared" si="15"/>
        <v>Somerset NHS Foundation Trust</v>
      </c>
      <c r="H82" t="str">
        <f t="shared" si="16"/>
        <v>RH5</v>
      </c>
      <c r="I82" t="str">
        <f t="shared" si="17"/>
        <v>Somerset NHS Foundation Trust</v>
      </c>
    </row>
    <row r="83" spans="1:9" x14ac:dyDescent="0.25">
      <c r="A83">
        <v>82</v>
      </c>
      <c r="B83" t="s">
        <v>85</v>
      </c>
      <c r="C83" t="s">
        <v>177</v>
      </c>
      <c r="D83" t="str">
        <f t="shared" si="12"/>
        <v>RTR</v>
      </c>
      <c r="E83" t="str">
        <f t="shared" si="13"/>
        <v>South Tees Hospitals NHS Foundation Trust</v>
      </c>
      <c r="F83" t="str">
        <f t="shared" si="14"/>
        <v>RTR</v>
      </c>
      <c r="G83" t="str">
        <f t="shared" si="15"/>
        <v>South Tees Hospitals NHS Foundation Trust</v>
      </c>
      <c r="H83" t="str">
        <f t="shared" si="16"/>
        <v>RTR</v>
      </c>
      <c r="I83" t="str">
        <f t="shared" si="17"/>
        <v>South Tees Hospitals NHS Foundation Trust</v>
      </c>
    </row>
    <row r="84" spans="1:9" x14ac:dyDescent="0.25">
      <c r="A84">
        <v>83</v>
      </c>
      <c r="B84" t="s">
        <v>17</v>
      </c>
      <c r="C84" t="s">
        <v>265</v>
      </c>
      <c r="D84" t="str">
        <f t="shared" si="12"/>
        <v>R0B</v>
      </c>
      <c r="E84" t="str">
        <f t="shared" si="13"/>
        <v>South Tyneside and Sunderland NHS Foundation Trust</v>
      </c>
      <c r="F84" t="str">
        <f t="shared" si="14"/>
        <v>R0B</v>
      </c>
      <c r="G84" t="str">
        <f t="shared" si="15"/>
        <v>South Tyneside and Sunderland NHS Foundation Trust</v>
      </c>
      <c r="H84" t="str">
        <f t="shared" si="16"/>
        <v>R0B</v>
      </c>
      <c r="I84" t="str">
        <f t="shared" si="17"/>
        <v>South Tyneside and Sunderland NHS Foundation Trust</v>
      </c>
    </row>
    <row r="85" spans="1:9" x14ac:dyDescent="0.25">
      <c r="A85">
        <v>84</v>
      </c>
      <c r="B85" t="s">
        <v>40</v>
      </c>
      <c r="C85" t="s">
        <v>154</v>
      </c>
      <c r="D85" t="str">
        <f t="shared" si="12"/>
        <v>RJC</v>
      </c>
      <c r="E85" t="str">
        <f t="shared" si="13"/>
        <v>South Warwickshire NHS Foundation Trust</v>
      </c>
      <c r="F85" t="str">
        <f t="shared" si="14"/>
        <v>RJC</v>
      </c>
      <c r="G85" t="str">
        <f t="shared" si="15"/>
        <v>South Warwickshire NHS Foundation Trust</v>
      </c>
      <c r="H85" t="str">
        <f t="shared" si="16"/>
        <v>RJC</v>
      </c>
      <c r="I85" t="str">
        <f t="shared" si="17"/>
        <v>South Warwickshire NHS Foundation Trust</v>
      </c>
    </row>
    <row r="86" spans="1:9" x14ac:dyDescent="0.25">
      <c r="A86">
        <v>85</v>
      </c>
      <c r="B86" t="s">
        <v>12</v>
      </c>
      <c r="C86" t="s">
        <v>274</v>
      </c>
      <c r="D86" t="str">
        <f t="shared" si="12"/>
        <v>No data</v>
      </c>
      <c r="E86" t="str">
        <f t="shared" si="13"/>
        <v>No data</v>
      </c>
      <c r="F86" t="str">
        <f t="shared" si="14"/>
        <v>No data</v>
      </c>
      <c r="G86" t="str">
        <f t="shared" si="15"/>
        <v>No data</v>
      </c>
      <c r="H86" t="str">
        <f t="shared" si="16"/>
        <v>No data</v>
      </c>
      <c r="I86" t="str">
        <f t="shared" si="17"/>
        <v>No data</v>
      </c>
    </row>
    <row r="87" spans="1:9" x14ac:dyDescent="0.25">
      <c r="A87">
        <v>86</v>
      </c>
      <c r="B87" t="s">
        <v>63</v>
      </c>
      <c r="C87" t="s">
        <v>249</v>
      </c>
      <c r="D87" t="str">
        <f t="shared" si="12"/>
        <v>RJ7</v>
      </c>
      <c r="E87" t="str">
        <f t="shared" si="13"/>
        <v>St George's University Hospitals NHS Foundation Trust</v>
      </c>
      <c r="F87" t="str">
        <f t="shared" si="14"/>
        <v>Excluded based on 70% threshold</v>
      </c>
      <c r="G87" t="str">
        <f t="shared" si="15"/>
        <v>Excluded based on 70% threshold</v>
      </c>
      <c r="H87" t="str">
        <f t="shared" si="16"/>
        <v>RJ7</v>
      </c>
      <c r="I87" t="str">
        <f t="shared" si="17"/>
        <v>St George's University Hospitals NHS Foundation Trust</v>
      </c>
    </row>
    <row r="88" spans="1:9" x14ac:dyDescent="0.25">
      <c r="A88">
        <v>87</v>
      </c>
      <c r="B88" t="s">
        <v>132</v>
      </c>
      <c r="C88" t="s">
        <v>357</v>
      </c>
      <c r="D88" t="str">
        <f t="shared" si="12"/>
        <v>No data</v>
      </c>
      <c r="E88" t="str">
        <f t="shared" si="13"/>
        <v>No data</v>
      </c>
      <c r="F88" t="str">
        <f t="shared" si="14"/>
        <v>No data</v>
      </c>
      <c r="G88" t="str">
        <f t="shared" si="15"/>
        <v>No data</v>
      </c>
      <c r="H88" t="str">
        <f t="shared" si="16"/>
        <v>No data</v>
      </c>
      <c r="I88" t="str">
        <f t="shared" si="17"/>
        <v>No data</v>
      </c>
    </row>
    <row r="89" spans="1:9" x14ac:dyDescent="0.25">
      <c r="A89">
        <v>88</v>
      </c>
      <c r="B89" t="s">
        <v>133</v>
      </c>
      <c r="C89" t="s">
        <v>221</v>
      </c>
      <c r="D89" t="str">
        <f t="shared" si="12"/>
        <v>No data</v>
      </c>
      <c r="E89" t="str">
        <f t="shared" si="13"/>
        <v>No data</v>
      </c>
      <c r="F89" t="str">
        <f t="shared" si="14"/>
        <v>No data</v>
      </c>
      <c r="G89" t="str">
        <f t="shared" si="15"/>
        <v>No data</v>
      </c>
      <c r="H89" t="str">
        <f t="shared" si="16"/>
        <v>No data</v>
      </c>
      <c r="I89" t="str">
        <f t="shared" si="17"/>
        <v>No data</v>
      </c>
    </row>
    <row r="90" spans="1:9" x14ac:dyDescent="0.25">
      <c r="A90">
        <v>89</v>
      </c>
      <c r="B90" t="s">
        <v>24</v>
      </c>
      <c r="C90" t="s">
        <v>272</v>
      </c>
      <c r="D90" t="str">
        <f t="shared" si="12"/>
        <v>Excluded based on 70% threshold</v>
      </c>
      <c r="E90" t="str">
        <f t="shared" si="13"/>
        <v>Excluded based on 70% threshold</v>
      </c>
      <c r="F90" t="str">
        <f t="shared" si="14"/>
        <v>Excluded based on 70% threshold</v>
      </c>
      <c r="G90" t="str">
        <f t="shared" si="15"/>
        <v>Excluded based on 70% threshold</v>
      </c>
      <c r="H90" t="str">
        <f t="shared" si="16"/>
        <v>RTP</v>
      </c>
      <c r="I90" t="str">
        <f t="shared" si="17"/>
        <v>Surrey and Sussex Healthcare NHS Trust</v>
      </c>
    </row>
    <row r="91" spans="1:9" x14ac:dyDescent="0.25">
      <c r="A91">
        <v>90</v>
      </c>
      <c r="B91" t="s">
        <v>134</v>
      </c>
      <c r="C91" t="s">
        <v>275</v>
      </c>
      <c r="D91" t="str">
        <f t="shared" si="12"/>
        <v>No data</v>
      </c>
      <c r="E91" t="str">
        <f t="shared" si="13"/>
        <v>No data</v>
      </c>
      <c r="F91" t="str">
        <f t="shared" si="14"/>
        <v>No data</v>
      </c>
      <c r="G91" t="str">
        <f t="shared" si="15"/>
        <v>No data</v>
      </c>
      <c r="H91" t="str">
        <f t="shared" si="16"/>
        <v>No data</v>
      </c>
      <c r="I91" t="str">
        <f t="shared" si="17"/>
        <v>No data</v>
      </c>
    </row>
    <row r="92" spans="1:9" x14ac:dyDescent="0.25">
      <c r="A92">
        <v>91</v>
      </c>
      <c r="B92" t="s">
        <v>112</v>
      </c>
      <c r="C92" t="s">
        <v>189</v>
      </c>
      <c r="D92" t="str">
        <f t="shared" si="12"/>
        <v>RBV</v>
      </c>
      <c r="E92" t="str">
        <f t="shared" si="13"/>
        <v>The Christie NHS Foundation Trust</v>
      </c>
      <c r="F92" t="str">
        <f t="shared" si="14"/>
        <v>RBV</v>
      </c>
      <c r="G92" t="str">
        <f t="shared" si="15"/>
        <v>The Christie NHS Foundation Trust</v>
      </c>
      <c r="H92" t="str">
        <f t="shared" si="16"/>
        <v>RBV</v>
      </c>
      <c r="I92" t="str">
        <f t="shared" si="17"/>
        <v>The Christie NHS Foundation Trust</v>
      </c>
    </row>
    <row r="93" spans="1:9" x14ac:dyDescent="0.25">
      <c r="A93">
        <v>92</v>
      </c>
      <c r="B93" t="s">
        <v>111</v>
      </c>
      <c r="C93" t="s">
        <v>188</v>
      </c>
      <c r="D93" t="str">
        <f t="shared" si="12"/>
        <v>REN</v>
      </c>
      <c r="E93" t="str">
        <f t="shared" si="13"/>
        <v>The Clatterbridge Cancer Centre NHS Foundation Trust</v>
      </c>
      <c r="F93" t="str">
        <f t="shared" si="14"/>
        <v>REN</v>
      </c>
      <c r="G93" t="str">
        <f t="shared" si="15"/>
        <v>The Clatterbridge Cancer Centre NHS Foundation Trust</v>
      </c>
      <c r="H93" t="str">
        <f t="shared" si="16"/>
        <v>REN</v>
      </c>
      <c r="I93" t="str">
        <f t="shared" si="17"/>
        <v>The Clatterbridge Cancer Centre NHS Foundation Trust</v>
      </c>
    </row>
    <row r="94" spans="1:9" x14ac:dyDescent="0.25">
      <c r="A94">
        <v>93</v>
      </c>
      <c r="B94" t="s">
        <v>35</v>
      </c>
      <c r="C94" t="s">
        <v>151</v>
      </c>
      <c r="D94" t="str">
        <f t="shared" si="12"/>
        <v>RNA</v>
      </c>
      <c r="E94" t="str">
        <f t="shared" si="13"/>
        <v>The Dudley Group NHS Foundation Trust</v>
      </c>
      <c r="F94" t="str">
        <f t="shared" si="14"/>
        <v>RNA</v>
      </c>
      <c r="G94" t="str">
        <f t="shared" si="15"/>
        <v>The Dudley Group NHS Foundation Trust</v>
      </c>
      <c r="H94" t="str">
        <f t="shared" si="16"/>
        <v>RNA</v>
      </c>
      <c r="I94" t="str">
        <f t="shared" si="17"/>
        <v>The Dudley Group NHS Foundation Trust</v>
      </c>
    </row>
    <row r="95" spans="1:9" x14ac:dyDescent="0.25">
      <c r="A95">
        <v>94</v>
      </c>
      <c r="B95" t="s">
        <v>135</v>
      </c>
      <c r="C95" t="s">
        <v>358</v>
      </c>
      <c r="D95" t="str">
        <f t="shared" si="12"/>
        <v>No data</v>
      </c>
      <c r="E95" t="str">
        <f t="shared" si="13"/>
        <v>No data</v>
      </c>
      <c r="F95" t="str">
        <f t="shared" si="14"/>
        <v>No data</v>
      </c>
      <c r="G95" t="str">
        <f t="shared" si="15"/>
        <v>No data</v>
      </c>
      <c r="H95" t="str">
        <f t="shared" si="16"/>
        <v>No data</v>
      </c>
      <c r="I95" t="str">
        <f t="shared" si="17"/>
        <v>No data</v>
      </c>
    </row>
    <row r="96" spans="1:9" x14ac:dyDescent="0.25">
      <c r="A96">
        <v>95</v>
      </c>
      <c r="B96" t="s">
        <v>93</v>
      </c>
      <c r="C96" t="s">
        <v>180</v>
      </c>
      <c r="D96" t="str">
        <f t="shared" si="12"/>
        <v>RTD</v>
      </c>
      <c r="E96" t="str">
        <f t="shared" si="13"/>
        <v>The Newcastle Upon Tyne Hospitals NHS Foundation Trust</v>
      </c>
      <c r="F96" t="str">
        <f t="shared" si="14"/>
        <v>RTD</v>
      </c>
      <c r="G96" t="str">
        <f t="shared" si="15"/>
        <v>The Newcastle Upon Tyne Hospitals NHS Foundation Trust</v>
      </c>
      <c r="H96" t="str">
        <f t="shared" si="16"/>
        <v>RTD</v>
      </c>
      <c r="I96" t="str">
        <f t="shared" si="17"/>
        <v>The Newcastle Upon Tyne Hospitals NHS Foundation Trust</v>
      </c>
    </row>
    <row r="97" spans="1:9" x14ac:dyDescent="0.25">
      <c r="A97">
        <v>96</v>
      </c>
      <c r="B97" t="s">
        <v>136</v>
      </c>
      <c r="C97" t="s">
        <v>197</v>
      </c>
      <c r="D97" t="str">
        <f t="shared" si="12"/>
        <v>Excluded based on 70% threshold</v>
      </c>
      <c r="E97" t="str">
        <f t="shared" si="13"/>
        <v>Excluded based on 70% threshold</v>
      </c>
      <c r="F97" t="str">
        <f t="shared" si="14"/>
        <v>Excluded based on 70% threshold</v>
      </c>
      <c r="G97" t="str">
        <f t="shared" si="15"/>
        <v>Excluded based on 70% threshold</v>
      </c>
      <c r="H97" t="str">
        <f t="shared" si="16"/>
        <v>Excluded based on 70% threshold</v>
      </c>
      <c r="I97" t="str">
        <f t="shared" si="17"/>
        <v>Excluded based on 70% threshold</v>
      </c>
    </row>
    <row r="98" spans="1:9" x14ac:dyDescent="0.25">
      <c r="A98">
        <v>97</v>
      </c>
      <c r="B98" t="s">
        <v>44</v>
      </c>
      <c r="C98" t="s">
        <v>228</v>
      </c>
      <c r="D98" t="str">
        <f t="shared" ref="D98:D127" si="18">IFERROR(IF($B98=VLOOKUP($B98,bowel_excluded_trusts,1,0),"Excluded based on 70% threshold"),(IFERROR(VLOOKUP($B98,bowel_included_trusts,1,0),"No data")))</f>
        <v>RCX</v>
      </c>
      <c r="E98" t="str">
        <f t="shared" ref="E98:E127" si="19">IFERROR(IF($B98=VLOOKUP($B98,bowel_excluded_trusts,1,0),"Excluded based on 70% threshold"),(IFERROR(VLOOKUP($B98,bowel_included_trusts,2,0),"No data")))</f>
        <v>The Queen Elizabeth Hospital, King's Lynn, NHS Foundation Trust</v>
      </c>
      <c r="F98" t="str">
        <f t="shared" ref="F98:F127" si="20">IFERROR(IF($B98=VLOOKUP($B98,breast_excluded_trusts,1,0),"Excluded based on 70% threshold"),(IFERROR(VLOOKUP($B98,breast_included_trusts,1,0),"No data")))</f>
        <v>RCX</v>
      </c>
      <c r="G98" t="str">
        <f t="shared" ref="G98:G127" si="21">IFERROR(IF($B98=VLOOKUP($B98,breast_excluded_trusts,1,0),"Excluded based on 70% threshold"),(IFERROR(VLOOKUP($B98,breast_included_trusts,2,0),"No data")))</f>
        <v>The Queen Elizabeth Hospital, King's Lynn, NHS Foundation Trust</v>
      </c>
      <c r="H98" t="str">
        <f t="shared" ref="H98:H127" si="22">IFERROR(IF($B98=VLOOKUP($B98,lung_excluded_trusts,1,0),"Excluded based on 70% threshold"),(IFERROR(VLOOKUP($B98,lung_included_trusts,1,0),"No data")))</f>
        <v>RCX</v>
      </c>
      <c r="I98" t="str">
        <f t="shared" ref="I98:I127" si="23">IFERROR(IF($B98=VLOOKUP($B98,lung_excluded_trusts,1,0),"Excluded based on 70% threshold"),(IFERROR(VLOOKUP($B98,lung_included_trusts,2,0),"No data")))</f>
        <v>The Queen Elizabeth Hospital, King's Lynn, NHS Foundation Trust</v>
      </c>
    </row>
    <row r="99" spans="1:9" x14ac:dyDescent="0.25">
      <c r="A99">
        <v>98</v>
      </c>
      <c r="B99" t="s">
        <v>15</v>
      </c>
      <c r="C99" t="s">
        <v>243</v>
      </c>
      <c r="D99" t="str">
        <f t="shared" si="18"/>
        <v>No data</v>
      </c>
      <c r="E99" t="str">
        <f t="shared" si="19"/>
        <v>No data</v>
      </c>
      <c r="F99" t="str">
        <f t="shared" si="20"/>
        <v>No data</v>
      </c>
      <c r="G99" t="str">
        <f t="shared" si="21"/>
        <v>No data</v>
      </c>
      <c r="H99" t="str">
        <f t="shared" si="22"/>
        <v>No data</v>
      </c>
      <c r="I99" t="str">
        <f t="shared" si="23"/>
        <v>No data</v>
      </c>
    </row>
    <row r="100" spans="1:9" x14ac:dyDescent="0.25">
      <c r="A100">
        <v>99</v>
      </c>
      <c r="B100" t="s">
        <v>109</v>
      </c>
      <c r="C100" t="s">
        <v>186</v>
      </c>
      <c r="D100" t="str">
        <f t="shared" si="18"/>
        <v>RPY</v>
      </c>
      <c r="E100" t="str">
        <f t="shared" si="19"/>
        <v>The Royal Marsden NHS Foundation Trust</v>
      </c>
      <c r="F100" t="str">
        <f t="shared" si="20"/>
        <v>RPY</v>
      </c>
      <c r="G100" t="str">
        <f t="shared" si="21"/>
        <v>The Royal Marsden NHS Foundation Trust</v>
      </c>
      <c r="H100" t="str">
        <f t="shared" si="22"/>
        <v>RPY</v>
      </c>
      <c r="I100" t="str">
        <f t="shared" si="23"/>
        <v>The Royal Marsden NHS Foundation Trust</v>
      </c>
    </row>
    <row r="101" spans="1:9" x14ac:dyDescent="0.25">
      <c r="A101">
        <v>100</v>
      </c>
      <c r="B101" t="s">
        <v>23</v>
      </c>
      <c r="C101" t="s">
        <v>144</v>
      </c>
      <c r="D101" t="str">
        <f t="shared" si="18"/>
        <v>RL4</v>
      </c>
      <c r="E101" t="str">
        <f t="shared" si="19"/>
        <v>The Royal Wolverhampton NHS Trust</v>
      </c>
      <c r="F101" t="str">
        <f t="shared" si="20"/>
        <v>RL4</v>
      </c>
      <c r="G101" t="str">
        <f t="shared" si="21"/>
        <v>The Royal Wolverhampton NHS Trust</v>
      </c>
      <c r="H101" t="str">
        <f t="shared" si="22"/>
        <v>RL4</v>
      </c>
      <c r="I101" t="str">
        <f t="shared" si="23"/>
        <v>The Royal Wolverhampton NHS Trust</v>
      </c>
    </row>
    <row r="102" spans="1:9" x14ac:dyDescent="0.25">
      <c r="A102">
        <v>101</v>
      </c>
      <c r="B102" t="s">
        <v>58</v>
      </c>
      <c r="C102" t="s">
        <v>356</v>
      </c>
      <c r="D102" t="str">
        <f t="shared" si="18"/>
        <v>RXW</v>
      </c>
      <c r="E102" t="str">
        <f t="shared" si="19"/>
        <v>The Shrewsbury and Telford Hospital NHS Trust</v>
      </c>
      <c r="F102" t="str">
        <f t="shared" si="20"/>
        <v>RXW</v>
      </c>
      <c r="G102" t="str">
        <f t="shared" si="21"/>
        <v>The Shrewsbury and Telford Hospital NHS Trust</v>
      </c>
      <c r="H102" t="str">
        <f t="shared" si="22"/>
        <v>RXW</v>
      </c>
      <c r="I102" t="str">
        <f t="shared" si="23"/>
        <v>The Shrewsbury and Telford Hospital NHS Trust</v>
      </c>
    </row>
    <row r="103" spans="1:9" x14ac:dyDescent="0.25">
      <c r="A103">
        <v>102</v>
      </c>
      <c r="B103" t="s">
        <v>50</v>
      </c>
      <c r="C103" t="s">
        <v>266</v>
      </c>
      <c r="D103" t="str">
        <f t="shared" si="18"/>
        <v>RA9</v>
      </c>
      <c r="E103" t="str">
        <f t="shared" si="19"/>
        <v>Torbay and South Devon NHS Foundation Trust</v>
      </c>
      <c r="F103" t="str">
        <f t="shared" si="20"/>
        <v>RA9</v>
      </c>
      <c r="G103" t="str">
        <f t="shared" si="21"/>
        <v>Torbay and South Devon NHS Foundation Trust</v>
      </c>
      <c r="H103" t="str">
        <f t="shared" si="22"/>
        <v>RA9</v>
      </c>
      <c r="I103" t="str">
        <f t="shared" si="23"/>
        <v>Torbay and South Devon NHS Foundation Trust</v>
      </c>
    </row>
    <row r="104" spans="1:9" x14ac:dyDescent="0.25">
      <c r="A104">
        <v>103</v>
      </c>
      <c r="B104" t="s">
        <v>83</v>
      </c>
      <c r="C104" t="s">
        <v>176</v>
      </c>
      <c r="D104" t="str">
        <f t="shared" si="18"/>
        <v>RWD</v>
      </c>
      <c r="E104" t="str">
        <f t="shared" si="19"/>
        <v>United Lincolnshire Hospitals NHS Trust</v>
      </c>
      <c r="F104" t="str">
        <f t="shared" si="20"/>
        <v>RWD</v>
      </c>
      <c r="G104" t="str">
        <f t="shared" si="21"/>
        <v>United Lincolnshire Hospitals NHS Trust</v>
      </c>
      <c r="H104" t="str">
        <f t="shared" si="22"/>
        <v>RWD</v>
      </c>
      <c r="I104" t="str">
        <f t="shared" si="23"/>
        <v>United Lincolnshire Hospitals NHS Trust</v>
      </c>
    </row>
    <row r="105" spans="1:9" x14ac:dyDescent="0.25">
      <c r="A105">
        <v>104</v>
      </c>
      <c r="B105" t="s">
        <v>77</v>
      </c>
      <c r="C105" t="s">
        <v>175</v>
      </c>
      <c r="D105" t="str">
        <f t="shared" si="18"/>
        <v>Excluded based on 70% threshold</v>
      </c>
      <c r="E105" t="str">
        <f t="shared" si="19"/>
        <v>Excluded based on 70% threshold</v>
      </c>
      <c r="F105" t="str">
        <f t="shared" si="20"/>
        <v>Excluded based on 70% threshold</v>
      </c>
      <c r="G105" t="str">
        <f t="shared" si="21"/>
        <v>Excluded based on 70% threshold</v>
      </c>
      <c r="H105" t="str">
        <f t="shared" si="22"/>
        <v>RRV</v>
      </c>
      <c r="I105" t="str">
        <f t="shared" si="23"/>
        <v>University College London Hospitals NHS Foundation Trust</v>
      </c>
    </row>
    <row r="106" spans="1:9" x14ac:dyDescent="0.25">
      <c r="A106">
        <v>105</v>
      </c>
      <c r="B106" t="s">
        <v>75</v>
      </c>
      <c r="C106" t="s">
        <v>172</v>
      </c>
      <c r="D106" t="str">
        <f t="shared" si="18"/>
        <v>RHM</v>
      </c>
      <c r="E106" t="str">
        <f t="shared" si="19"/>
        <v>University Hospital Southampton NHS Foundation Trust</v>
      </c>
      <c r="F106" t="str">
        <f t="shared" si="20"/>
        <v>RHM</v>
      </c>
      <c r="G106" t="str">
        <f t="shared" si="21"/>
        <v>University Hospital Southampton NHS Foundation Trust</v>
      </c>
      <c r="H106" t="str">
        <f t="shared" si="22"/>
        <v>RHM</v>
      </c>
      <c r="I106" t="str">
        <f t="shared" si="23"/>
        <v>University Hospital Southampton NHS Foundation Trust</v>
      </c>
    </row>
    <row r="107" spans="1:9" x14ac:dyDescent="0.25">
      <c r="A107">
        <v>106</v>
      </c>
      <c r="B107" t="s">
        <v>70</v>
      </c>
      <c r="C107" t="s">
        <v>168</v>
      </c>
      <c r="D107" t="str">
        <f t="shared" si="18"/>
        <v>RRK</v>
      </c>
      <c r="E107" t="str">
        <f t="shared" si="19"/>
        <v>University Hospitals Birmingham NHS Foundation Trust</v>
      </c>
      <c r="F107" t="str">
        <f t="shared" si="20"/>
        <v>Excluded based on 70% threshold</v>
      </c>
      <c r="G107" t="str">
        <f t="shared" si="21"/>
        <v>Excluded based on 70% threshold</v>
      </c>
      <c r="H107" t="str">
        <f t="shared" si="22"/>
        <v>RRK</v>
      </c>
      <c r="I107" t="str">
        <f t="shared" si="23"/>
        <v>University Hospitals Birmingham NHS Foundation Trust</v>
      </c>
    </row>
    <row r="108" spans="1:9" x14ac:dyDescent="0.25">
      <c r="A108">
        <v>107</v>
      </c>
      <c r="B108" t="s">
        <v>104</v>
      </c>
      <c r="C108" t="s">
        <v>285</v>
      </c>
      <c r="D108" t="str">
        <f t="shared" si="18"/>
        <v>RA7</v>
      </c>
      <c r="E108" t="str">
        <f t="shared" si="19"/>
        <v>University Hospitals Bristol and Weston NHS Foundation Trust</v>
      </c>
      <c r="F108" t="str">
        <f t="shared" si="20"/>
        <v>RA7</v>
      </c>
      <c r="G108" t="str">
        <f t="shared" si="21"/>
        <v>University Hospitals Bristol and Weston NHS Foundation Trust</v>
      </c>
      <c r="H108" t="str">
        <f t="shared" si="22"/>
        <v>RA7</v>
      </c>
      <c r="I108" t="str">
        <f t="shared" si="23"/>
        <v>University Hospitals Bristol and Weston NHS Foundation Trust</v>
      </c>
    </row>
    <row r="109" spans="1:9" x14ac:dyDescent="0.25">
      <c r="A109">
        <v>108</v>
      </c>
      <c r="B109" t="s">
        <v>61</v>
      </c>
      <c r="C109" t="s">
        <v>267</v>
      </c>
      <c r="D109" t="str">
        <f t="shared" si="18"/>
        <v>RKB</v>
      </c>
      <c r="E109" t="str">
        <f t="shared" si="19"/>
        <v>University Hospitals Coventry and Warwickshire NHS Trust</v>
      </c>
      <c r="F109" t="str">
        <f t="shared" si="20"/>
        <v>RKB</v>
      </c>
      <c r="G109" t="str">
        <f t="shared" si="21"/>
        <v>University Hospitals Coventry and Warwickshire NHS Trust</v>
      </c>
      <c r="H109" t="str">
        <f t="shared" si="22"/>
        <v>RKB</v>
      </c>
      <c r="I109" t="str">
        <f t="shared" si="23"/>
        <v>University Hospitals Coventry and Warwickshire NHS Trust</v>
      </c>
    </row>
    <row r="110" spans="1:9" x14ac:dyDescent="0.25">
      <c r="A110">
        <v>109</v>
      </c>
      <c r="B110" t="s">
        <v>286</v>
      </c>
      <c r="C110" t="s">
        <v>287</v>
      </c>
      <c r="D110" t="str">
        <f t="shared" si="18"/>
        <v>R0D</v>
      </c>
      <c r="E110" t="str">
        <f t="shared" si="19"/>
        <v>University Hospitals Dorset NHS Foundation Trust</v>
      </c>
      <c r="F110" t="str">
        <f t="shared" si="20"/>
        <v>R0D</v>
      </c>
      <c r="G110" t="str">
        <f t="shared" si="21"/>
        <v>University Hospitals Dorset NHS Foundation Trust</v>
      </c>
      <c r="H110" t="str">
        <f t="shared" si="22"/>
        <v>R0D</v>
      </c>
      <c r="I110" t="str">
        <f t="shared" si="23"/>
        <v>University Hospitals Dorset NHS Foundation Trust</v>
      </c>
    </row>
    <row r="111" spans="1:9" x14ac:dyDescent="0.25">
      <c r="A111">
        <v>110</v>
      </c>
      <c r="B111" t="s">
        <v>92</v>
      </c>
      <c r="C111" t="s">
        <v>280</v>
      </c>
      <c r="D111" t="str">
        <f t="shared" si="18"/>
        <v>RTG</v>
      </c>
      <c r="E111" t="str">
        <f t="shared" si="19"/>
        <v>University Hospitals of Derby and Burton NHS Foundation Trust</v>
      </c>
      <c r="F111" t="str">
        <f t="shared" si="20"/>
        <v>RTG</v>
      </c>
      <c r="G111" t="str">
        <f t="shared" si="21"/>
        <v>University Hospitals of Derby and Burton NHS Foundation Trust</v>
      </c>
      <c r="H111" t="str">
        <f t="shared" si="22"/>
        <v>RTG</v>
      </c>
      <c r="I111" t="str">
        <f t="shared" si="23"/>
        <v>University Hospitals of Derby and Burton NHS Foundation Trust</v>
      </c>
    </row>
    <row r="112" spans="1:9" x14ac:dyDescent="0.25">
      <c r="A112">
        <v>111</v>
      </c>
      <c r="B112" t="s">
        <v>102</v>
      </c>
      <c r="C112" t="s">
        <v>281</v>
      </c>
      <c r="D112" t="str">
        <f t="shared" si="18"/>
        <v>RWE</v>
      </c>
      <c r="E112" t="str">
        <f t="shared" si="19"/>
        <v>University Hospitals of Leicester NHS Trust</v>
      </c>
      <c r="F112" t="str">
        <f t="shared" si="20"/>
        <v>Excluded based on 70% threshold</v>
      </c>
      <c r="G112" t="str">
        <f t="shared" si="21"/>
        <v>Excluded based on 70% threshold</v>
      </c>
      <c r="H112" t="str">
        <f t="shared" si="22"/>
        <v>RWE</v>
      </c>
      <c r="I112" t="str">
        <f t="shared" si="23"/>
        <v>University Hospitals of Leicester NHS Trust</v>
      </c>
    </row>
    <row r="113" spans="1:9" x14ac:dyDescent="0.25">
      <c r="A113">
        <v>112</v>
      </c>
      <c r="B113" t="s">
        <v>65</v>
      </c>
      <c r="C113" t="s">
        <v>278</v>
      </c>
      <c r="D113" t="str">
        <f t="shared" si="18"/>
        <v>RTX</v>
      </c>
      <c r="E113" t="str">
        <f t="shared" si="19"/>
        <v>University Hospitals of Morecambe Bay NHS Foundation Trust</v>
      </c>
      <c r="F113" t="str">
        <f t="shared" si="20"/>
        <v>RTX</v>
      </c>
      <c r="G113" t="str">
        <f t="shared" si="21"/>
        <v>University Hospitals of Morecambe Bay NHS Foundation Trust</v>
      </c>
      <c r="H113" t="str">
        <f t="shared" si="22"/>
        <v>RTX</v>
      </c>
      <c r="I113" t="str">
        <f t="shared" si="23"/>
        <v>University Hospitals of Morecambe Bay NHS Foundation Trust</v>
      </c>
    </row>
    <row r="114" spans="1:9" x14ac:dyDescent="0.25">
      <c r="A114">
        <v>113</v>
      </c>
      <c r="B114" t="s">
        <v>98</v>
      </c>
      <c r="C114" t="s">
        <v>279</v>
      </c>
      <c r="D114" t="str">
        <f t="shared" si="18"/>
        <v>RJE</v>
      </c>
      <c r="E114" t="str">
        <f t="shared" si="19"/>
        <v>University Hospitals of North Midlands NHS Trust</v>
      </c>
      <c r="F114" t="str">
        <f t="shared" si="20"/>
        <v>RJE</v>
      </c>
      <c r="G114" t="str">
        <f t="shared" si="21"/>
        <v>University Hospitals of North Midlands NHS Trust</v>
      </c>
      <c r="H114" t="str">
        <f t="shared" si="22"/>
        <v>RJE</v>
      </c>
      <c r="I114" t="str">
        <f t="shared" si="23"/>
        <v>University Hospitals of North Midlands NHS Trust</v>
      </c>
    </row>
    <row r="115" spans="1:9" x14ac:dyDescent="0.25">
      <c r="A115">
        <v>114</v>
      </c>
      <c r="B115" t="s">
        <v>69</v>
      </c>
      <c r="C115" t="s">
        <v>169</v>
      </c>
      <c r="D115" t="str">
        <f t="shared" si="18"/>
        <v>RK9</v>
      </c>
      <c r="E115" t="str">
        <f t="shared" si="19"/>
        <v>University Hospitals Plymouth NHS Trust</v>
      </c>
      <c r="F115" t="str">
        <f t="shared" si="20"/>
        <v>RK9</v>
      </c>
      <c r="G115" t="str">
        <f t="shared" si="21"/>
        <v>University Hospitals Plymouth NHS Trust</v>
      </c>
      <c r="H115" t="str">
        <f t="shared" si="22"/>
        <v>RK9</v>
      </c>
      <c r="I115" t="str">
        <f t="shared" si="23"/>
        <v>University Hospitals Plymouth NHS Trust</v>
      </c>
    </row>
    <row r="116" spans="1:9" x14ac:dyDescent="0.25">
      <c r="A116">
        <v>115</v>
      </c>
      <c r="B116" t="s">
        <v>45</v>
      </c>
      <c r="C116" t="s">
        <v>351</v>
      </c>
      <c r="D116" t="str">
        <f t="shared" si="18"/>
        <v>RYR</v>
      </c>
      <c r="E116" t="str">
        <f t="shared" si="19"/>
        <v>University Hospitals Sussex NHS Foundation Trust</v>
      </c>
      <c r="F116" t="str">
        <f t="shared" si="20"/>
        <v>RYR</v>
      </c>
      <c r="G116" t="str">
        <f t="shared" si="21"/>
        <v>University Hospitals Sussex NHS Foundation Trust</v>
      </c>
      <c r="H116" t="str">
        <f t="shared" si="22"/>
        <v>RYR</v>
      </c>
      <c r="I116" t="str">
        <f t="shared" si="23"/>
        <v>University Hospitals Sussex NHS Foundation Trust</v>
      </c>
    </row>
    <row r="117" spans="1:9" x14ac:dyDescent="0.25">
      <c r="A117">
        <v>116</v>
      </c>
      <c r="B117" t="s">
        <v>54</v>
      </c>
      <c r="C117" t="s">
        <v>163</v>
      </c>
      <c r="D117" t="str">
        <f t="shared" si="18"/>
        <v>RBK</v>
      </c>
      <c r="E117" t="str">
        <f t="shared" si="19"/>
        <v>Walsall Healthcare NHS Trust</v>
      </c>
      <c r="F117" t="str">
        <f t="shared" si="20"/>
        <v>RBK</v>
      </c>
      <c r="G117" t="str">
        <f t="shared" si="21"/>
        <v>Walsall Healthcare NHS Trust</v>
      </c>
      <c r="H117" t="str">
        <f t="shared" si="22"/>
        <v>RBK</v>
      </c>
      <c r="I117" t="str">
        <f t="shared" si="23"/>
        <v>Walsall Healthcare NHS Trust</v>
      </c>
    </row>
    <row r="118" spans="1:9" x14ac:dyDescent="0.25">
      <c r="A118">
        <v>117</v>
      </c>
      <c r="B118" t="s">
        <v>10</v>
      </c>
      <c r="C118" t="s">
        <v>359</v>
      </c>
      <c r="D118" t="str">
        <f t="shared" si="18"/>
        <v>No data</v>
      </c>
      <c r="E118" t="str">
        <f t="shared" si="19"/>
        <v>No data</v>
      </c>
      <c r="F118" t="str">
        <f t="shared" si="20"/>
        <v>No data</v>
      </c>
      <c r="G118" t="str">
        <f t="shared" si="21"/>
        <v>No data</v>
      </c>
      <c r="H118" t="str">
        <f t="shared" si="22"/>
        <v>No data</v>
      </c>
      <c r="I118" t="str">
        <f t="shared" si="23"/>
        <v>No data</v>
      </c>
    </row>
    <row r="119" spans="1:9" x14ac:dyDescent="0.25">
      <c r="A119">
        <v>118</v>
      </c>
      <c r="B119" t="s">
        <v>16</v>
      </c>
      <c r="C119" t="s">
        <v>222</v>
      </c>
      <c r="D119" t="str">
        <f t="shared" si="18"/>
        <v>No data</v>
      </c>
      <c r="E119" t="str">
        <f t="shared" si="19"/>
        <v>No data</v>
      </c>
      <c r="F119" t="str">
        <f t="shared" si="20"/>
        <v>No data</v>
      </c>
      <c r="G119" t="str">
        <f t="shared" si="21"/>
        <v>No data</v>
      </c>
      <c r="H119" t="str">
        <f t="shared" si="22"/>
        <v>No data</v>
      </c>
      <c r="I119" t="str">
        <f t="shared" si="23"/>
        <v>No data</v>
      </c>
    </row>
    <row r="120" spans="1:9" x14ac:dyDescent="0.25">
      <c r="A120">
        <v>119</v>
      </c>
      <c r="B120" t="s">
        <v>42</v>
      </c>
      <c r="C120" t="s">
        <v>156</v>
      </c>
      <c r="D120" t="str">
        <f t="shared" si="18"/>
        <v>RGR</v>
      </c>
      <c r="E120" t="str">
        <f t="shared" si="19"/>
        <v>West Suffolk NHS Foundation Trust</v>
      </c>
      <c r="F120" t="str">
        <f t="shared" si="20"/>
        <v>RGR</v>
      </c>
      <c r="G120" t="str">
        <f t="shared" si="21"/>
        <v>West Suffolk NHS Foundation Trust</v>
      </c>
      <c r="H120" t="str">
        <f t="shared" si="22"/>
        <v>RGR</v>
      </c>
      <c r="I120" t="str">
        <f t="shared" si="23"/>
        <v>West Suffolk NHS Foundation Trust</v>
      </c>
    </row>
    <row r="121" spans="1:9" x14ac:dyDescent="0.25">
      <c r="A121">
        <v>120</v>
      </c>
      <c r="B121" t="s">
        <v>25</v>
      </c>
      <c r="C121" t="s">
        <v>145</v>
      </c>
      <c r="D121" t="str">
        <f t="shared" si="18"/>
        <v>RKE</v>
      </c>
      <c r="E121" t="str">
        <f t="shared" si="19"/>
        <v>Whittington Health NHS Trust</v>
      </c>
      <c r="F121" t="str">
        <f t="shared" si="20"/>
        <v>RKE</v>
      </c>
      <c r="G121" t="str">
        <f t="shared" si="21"/>
        <v>Whittington Health NHS Trust</v>
      </c>
      <c r="H121" t="str">
        <f t="shared" si="22"/>
        <v>RKE</v>
      </c>
      <c r="I121" t="str">
        <f t="shared" si="23"/>
        <v>Whittington Health NHS Trust</v>
      </c>
    </row>
    <row r="122" spans="1:9" x14ac:dyDescent="0.25">
      <c r="A122">
        <v>121</v>
      </c>
      <c r="B122" t="s">
        <v>13</v>
      </c>
      <c r="C122" t="s">
        <v>244</v>
      </c>
      <c r="D122" t="str">
        <f t="shared" si="18"/>
        <v>No data</v>
      </c>
      <c r="E122" t="str">
        <f t="shared" si="19"/>
        <v>No data</v>
      </c>
      <c r="F122" t="str">
        <f t="shared" si="20"/>
        <v>No data</v>
      </c>
      <c r="G122" t="str">
        <f t="shared" si="21"/>
        <v>No data</v>
      </c>
      <c r="H122" t="str">
        <f t="shared" si="22"/>
        <v>No data</v>
      </c>
      <c r="I122" t="str">
        <f t="shared" si="23"/>
        <v>No data</v>
      </c>
    </row>
    <row r="123" spans="1:9" x14ac:dyDescent="0.25">
      <c r="A123">
        <v>122</v>
      </c>
      <c r="B123" t="s">
        <v>74</v>
      </c>
      <c r="C123" t="s">
        <v>220</v>
      </c>
      <c r="D123" t="str">
        <f t="shared" si="18"/>
        <v>RWP</v>
      </c>
      <c r="E123" t="str">
        <f t="shared" si="19"/>
        <v>Worcestershire Acute Hospitals NHS Trust</v>
      </c>
      <c r="F123" t="str">
        <f t="shared" si="20"/>
        <v>RWP</v>
      </c>
      <c r="G123" t="str">
        <f t="shared" si="21"/>
        <v>Worcestershire Acute Hospitals NHS Trust</v>
      </c>
      <c r="H123" t="str">
        <f t="shared" si="22"/>
        <v>RWP</v>
      </c>
      <c r="I123" t="str">
        <f t="shared" si="23"/>
        <v>Worcestershire Acute Hospitals NHS Trust</v>
      </c>
    </row>
    <row r="124" spans="1:9" x14ac:dyDescent="0.25">
      <c r="A124">
        <v>123</v>
      </c>
      <c r="B124" t="s">
        <v>7</v>
      </c>
      <c r="C124" t="s">
        <v>268</v>
      </c>
      <c r="D124" t="str">
        <f t="shared" si="18"/>
        <v>No data</v>
      </c>
      <c r="E124" t="str">
        <f t="shared" si="19"/>
        <v>No data</v>
      </c>
      <c r="F124" t="str">
        <f t="shared" si="20"/>
        <v>No data</v>
      </c>
      <c r="G124" t="str">
        <f t="shared" si="21"/>
        <v>No data</v>
      </c>
      <c r="H124" t="str">
        <f t="shared" si="22"/>
        <v>No data</v>
      </c>
      <c r="I124" t="str">
        <f t="shared" si="23"/>
        <v>No data</v>
      </c>
    </row>
    <row r="125" spans="1:9" x14ac:dyDescent="0.25">
      <c r="A125">
        <v>124</v>
      </c>
      <c r="B125" t="s">
        <v>137</v>
      </c>
      <c r="C125" t="s">
        <v>245</v>
      </c>
      <c r="D125" t="str">
        <f t="shared" si="18"/>
        <v>No data</v>
      </c>
      <c r="E125" t="str">
        <f t="shared" si="19"/>
        <v>No data</v>
      </c>
      <c r="F125" t="str">
        <f t="shared" si="20"/>
        <v>No data</v>
      </c>
      <c r="G125" t="str">
        <f t="shared" si="21"/>
        <v>No data</v>
      </c>
      <c r="H125" t="str">
        <f t="shared" si="22"/>
        <v>No data</v>
      </c>
      <c r="I125" t="str">
        <f t="shared" si="23"/>
        <v>No data</v>
      </c>
    </row>
    <row r="126" spans="1:9" x14ac:dyDescent="0.25">
      <c r="A126">
        <v>125</v>
      </c>
      <c r="B126" t="s">
        <v>28</v>
      </c>
      <c r="C126" t="s">
        <v>147</v>
      </c>
      <c r="D126" t="str">
        <f t="shared" si="18"/>
        <v>RA4</v>
      </c>
      <c r="E126" t="str">
        <f t="shared" si="19"/>
        <v>Yeovil District Hospital NHS Foundation Trust</v>
      </c>
      <c r="F126" t="str">
        <f t="shared" si="20"/>
        <v>RA4</v>
      </c>
      <c r="G126" t="str">
        <f t="shared" si="21"/>
        <v>Yeovil District Hospital NHS Foundation Trust</v>
      </c>
      <c r="H126" t="str">
        <f t="shared" si="22"/>
        <v>RA4</v>
      </c>
      <c r="I126" t="str">
        <f t="shared" si="23"/>
        <v>Yeovil District Hospital NHS Foundation Trust</v>
      </c>
    </row>
    <row r="127" spans="1:9" x14ac:dyDescent="0.25">
      <c r="A127">
        <v>126</v>
      </c>
      <c r="B127" t="s">
        <v>68</v>
      </c>
      <c r="C127" t="s">
        <v>360</v>
      </c>
      <c r="D127" t="str">
        <f t="shared" si="18"/>
        <v>RCB</v>
      </c>
      <c r="E127" t="str">
        <f t="shared" si="19"/>
        <v>York and Scarborough Teaching Hospitals NHS Foundation Trust</v>
      </c>
      <c r="F127" t="str">
        <f t="shared" si="20"/>
        <v>RCB</v>
      </c>
      <c r="G127" t="str">
        <f t="shared" si="21"/>
        <v>York and Scarborough Teaching Hospitals NHS Foundation Trust</v>
      </c>
      <c r="H127" t="str">
        <f t="shared" si="22"/>
        <v>RCB</v>
      </c>
      <c r="I127" t="str">
        <f t="shared" si="23"/>
        <v>York and Scarborough Teaching Hospitals NHS Foundation Trust</v>
      </c>
    </row>
    <row r="128" spans="1:9" x14ac:dyDescent="0.25">
      <c r="F128"/>
    </row>
    <row r="129" spans="6:6" x14ac:dyDescent="0.25">
      <c r="F129"/>
    </row>
    <row r="130" spans="6:6" x14ac:dyDescent="0.25">
      <c r="F130"/>
    </row>
    <row r="131" spans="6:6" x14ac:dyDescent="0.25">
      <c r="F131"/>
    </row>
    <row r="132" spans="6:6" x14ac:dyDescent="0.25">
      <c r="F132"/>
    </row>
    <row r="133" spans="6:6" x14ac:dyDescent="0.25">
      <c r="F133"/>
    </row>
    <row r="134" spans="6:6" x14ac:dyDescent="0.25">
      <c r="F134"/>
    </row>
    <row r="135" spans="6:6" x14ac:dyDescent="0.25">
      <c r="F135"/>
    </row>
    <row r="136" spans="6:6" x14ac:dyDescent="0.25">
      <c r="F136"/>
    </row>
    <row r="137" spans="6:6" x14ac:dyDescent="0.25">
      <c r="F137"/>
    </row>
    <row r="138" spans="6:6" x14ac:dyDescent="0.25">
      <c r="F138"/>
    </row>
    <row r="139" spans="6:6" x14ac:dyDescent="0.25">
      <c r="F139"/>
    </row>
    <row r="140" spans="6:6" x14ac:dyDescent="0.25">
      <c r="F140"/>
    </row>
    <row r="141" spans="6:6" x14ac:dyDescent="0.25">
      <c r="F141"/>
    </row>
    <row r="142" spans="6:6" x14ac:dyDescent="0.25">
      <c r="F142"/>
    </row>
    <row r="143" spans="6:6" x14ac:dyDescent="0.25">
      <c r="F143"/>
    </row>
    <row r="144" spans="6:6" x14ac:dyDescent="0.25">
      <c r="F144"/>
    </row>
    <row r="145" spans="6:6" x14ac:dyDescent="0.25">
      <c r="F145"/>
    </row>
    <row r="146" spans="6:6" x14ac:dyDescent="0.25">
      <c r="F146"/>
    </row>
  </sheetData>
  <sheetProtection algorithmName="SHA-512" hashValue="TRKanMNgsjihC2JBBVR2vzorTRCjiDBQ9Dgxfn3H/IwkAs3Ajlg7hoC5Cov6peyR1GMm6MGkrTupQ7zq5ZkcGA==" saltValue="5Mk9VA3kP9EiwNWiFgsOMQ==" spinCount="100000" sheet="1" objects="1" scenarios="1" selectLockedCells="1" selectUnlockedCells="1"/>
  <sortState xmlns:xlrd2="http://schemas.microsoft.com/office/spreadsheetml/2017/richdata2" ref="A2:A147">
    <sortCondition ref="A2:A147"/>
  </sortState>
  <conditionalFormatting sqref="B2:B127">
    <cfRule type="duplicateValues" dxfId="0" priority="6"/>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74F34-8359-47A8-8277-91851FBB9077}">
  <sheetPr codeName="Sheet2">
    <tabColor rgb="FFFFCCCC"/>
  </sheetPr>
  <dimension ref="B4:E62"/>
  <sheetViews>
    <sheetView showRowColHeaders="0" workbookViewId="0"/>
  </sheetViews>
  <sheetFormatPr defaultColWidth="9.28515625" defaultRowHeight="15" x14ac:dyDescent="0.2"/>
  <cols>
    <col min="1" max="1" width="9.28515625" style="61"/>
    <col min="2" max="2" width="97.28515625" style="61" customWidth="1"/>
    <col min="3" max="16384" width="9.28515625" style="61"/>
  </cols>
  <sheetData>
    <row r="4" spans="2:2" ht="26.25" x14ac:dyDescent="0.2">
      <c r="B4" s="90" t="s">
        <v>200</v>
      </c>
    </row>
    <row r="6" spans="2:2" x14ac:dyDescent="0.2">
      <c r="B6" s="61" t="s">
        <v>487</v>
      </c>
    </row>
    <row r="7" spans="2:2" x14ac:dyDescent="0.2">
      <c r="B7" s="61" t="s">
        <v>488</v>
      </c>
    </row>
    <row r="8" spans="2:2" x14ac:dyDescent="0.2">
      <c r="B8" s="61" t="s">
        <v>420</v>
      </c>
    </row>
    <row r="9" spans="2:2" x14ac:dyDescent="0.2">
      <c r="B9" s="61" t="s">
        <v>468</v>
      </c>
    </row>
    <row r="10" spans="2:2" x14ac:dyDescent="0.2">
      <c r="B10" s="61" t="s">
        <v>462</v>
      </c>
    </row>
    <row r="11" spans="2:2" x14ac:dyDescent="0.2">
      <c r="B11" s="61" t="s">
        <v>479</v>
      </c>
    </row>
    <row r="12" spans="2:2" x14ac:dyDescent="0.2">
      <c r="B12" s="61" t="s">
        <v>422</v>
      </c>
    </row>
    <row r="13" spans="2:2" x14ac:dyDescent="0.2">
      <c r="B13" s="61" t="s">
        <v>423</v>
      </c>
    </row>
    <row r="14" spans="2:2" x14ac:dyDescent="0.2">
      <c r="B14" s="61" t="s">
        <v>424</v>
      </c>
    </row>
    <row r="15" spans="2:2" x14ac:dyDescent="0.2">
      <c r="B15" s="61" t="s">
        <v>425</v>
      </c>
    </row>
    <row r="17" spans="2:2" ht="15.75" x14ac:dyDescent="0.25">
      <c r="B17" s="92" t="s">
        <v>363</v>
      </c>
    </row>
    <row r="18" spans="2:2" x14ac:dyDescent="0.2">
      <c r="B18" s="61" t="s">
        <v>428</v>
      </c>
    </row>
    <row r="19" spans="2:2" x14ac:dyDescent="0.2">
      <c r="B19" s="61" t="s">
        <v>489</v>
      </c>
    </row>
    <row r="21" spans="2:2" ht="15.75" x14ac:dyDescent="0.25">
      <c r="B21" s="92" t="s">
        <v>364</v>
      </c>
    </row>
    <row r="22" spans="2:2" x14ac:dyDescent="0.2">
      <c r="B22" s="61" t="s">
        <v>447</v>
      </c>
    </row>
    <row r="23" spans="2:2" ht="18" x14ac:dyDescent="0.2">
      <c r="B23" s="61" t="s">
        <v>472</v>
      </c>
    </row>
    <row r="24" spans="2:2" x14ac:dyDescent="0.2">
      <c r="B24" s="61" t="s">
        <v>421</v>
      </c>
    </row>
    <row r="25" spans="2:2" x14ac:dyDescent="0.2">
      <c r="B25" s="61" t="s">
        <v>503</v>
      </c>
    </row>
    <row r="27" spans="2:2" ht="15.75" x14ac:dyDescent="0.25">
      <c r="B27" s="92" t="s">
        <v>365</v>
      </c>
    </row>
    <row r="28" spans="2:2" x14ac:dyDescent="0.2">
      <c r="B28" s="61" t="s">
        <v>366</v>
      </c>
    </row>
    <row r="29" spans="2:2" x14ac:dyDescent="0.2">
      <c r="B29" s="61" t="s">
        <v>367</v>
      </c>
    </row>
    <row r="30" spans="2:2" x14ac:dyDescent="0.2">
      <c r="B30" s="61" t="s">
        <v>368</v>
      </c>
    </row>
    <row r="31" spans="2:2" x14ac:dyDescent="0.2">
      <c r="B31" s="61" t="s">
        <v>369</v>
      </c>
    </row>
    <row r="32" spans="2:2" x14ac:dyDescent="0.2">
      <c r="B32" s="61" t="s">
        <v>370</v>
      </c>
    </row>
    <row r="34" spans="2:5" ht="15.75" x14ac:dyDescent="0.25">
      <c r="B34" s="92" t="s">
        <v>381</v>
      </c>
    </row>
    <row r="35" spans="2:5" x14ac:dyDescent="0.2">
      <c r="B35" s="61" t="s">
        <v>473</v>
      </c>
      <c r="E35" s="117"/>
    </row>
    <row r="37" spans="2:5" ht="15.75" x14ac:dyDescent="0.25">
      <c r="B37" s="92" t="s">
        <v>371</v>
      </c>
    </row>
    <row r="38" spans="2:5" x14ac:dyDescent="0.2">
      <c r="B38" s="61" t="s">
        <v>467</v>
      </c>
    </row>
    <row r="39" spans="2:5" x14ac:dyDescent="0.2">
      <c r="B39" s="61" t="s">
        <v>490</v>
      </c>
    </row>
    <row r="40" spans="2:5" x14ac:dyDescent="0.2">
      <c r="B40" s="61" t="s">
        <v>491</v>
      </c>
    </row>
    <row r="42" spans="2:5" ht="15.75" x14ac:dyDescent="0.25">
      <c r="B42" s="92" t="s">
        <v>372</v>
      </c>
    </row>
    <row r="43" spans="2:5" ht="19.5" x14ac:dyDescent="0.25">
      <c r="B43" s="61" t="s">
        <v>507</v>
      </c>
    </row>
    <row r="44" spans="2:5" x14ac:dyDescent="0.2">
      <c r="B44" s="61" t="s">
        <v>508</v>
      </c>
    </row>
    <row r="45" spans="2:5" ht="18" x14ac:dyDescent="0.2">
      <c r="B45" s="61" t="s">
        <v>509</v>
      </c>
    </row>
    <row r="46" spans="2:5" x14ac:dyDescent="0.2">
      <c r="B46" s="93" t="s">
        <v>492</v>
      </c>
    </row>
    <row r="47" spans="2:5" x14ac:dyDescent="0.2">
      <c r="B47" s="93" t="s">
        <v>373</v>
      </c>
    </row>
    <row r="48" spans="2:5" x14ac:dyDescent="0.2">
      <c r="B48" s="94" t="s">
        <v>493</v>
      </c>
    </row>
    <row r="49" spans="2:5" ht="18" x14ac:dyDescent="0.2">
      <c r="B49" s="94" t="s">
        <v>510</v>
      </c>
    </row>
    <row r="50" spans="2:5" ht="15" customHeight="1" x14ac:dyDescent="0.2">
      <c r="B50" s="93" t="s">
        <v>429</v>
      </c>
    </row>
    <row r="51" spans="2:5" ht="15" customHeight="1" x14ac:dyDescent="0.2">
      <c r="B51" s="95" t="s">
        <v>494</v>
      </c>
    </row>
    <row r="52" spans="2:5" ht="15" customHeight="1" x14ac:dyDescent="0.2">
      <c r="B52" s="95" t="s">
        <v>469</v>
      </c>
    </row>
    <row r="53" spans="2:5" x14ac:dyDescent="0.2">
      <c r="B53" s="95" t="s">
        <v>426</v>
      </c>
    </row>
    <row r="54" spans="2:5" x14ac:dyDescent="0.2">
      <c r="B54" s="95" t="s">
        <v>427</v>
      </c>
    </row>
    <row r="55" spans="2:5" x14ac:dyDescent="0.2">
      <c r="B55" s="93" t="s">
        <v>513</v>
      </c>
    </row>
    <row r="56" spans="2:5" x14ac:dyDescent="0.2">
      <c r="B56" s="95" t="s">
        <v>514</v>
      </c>
    </row>
    <row r="57" spans="2:5" x14ac:dyDescent="0.2">
      <c r="B57" s="93" t="s">
        <v>515</v>
      </c>
    </row>
    <row r="58" spans="2:5" ht="15.75" x14ac:dyDescent="0.25">
      <c r="B58" s="96"/>
      <c r="C58" s="97"/>
    </row>
    <row r="59" spans="2:5" ht="15.75" x14ac:dyDescent="0.25">
      <c r="B59" s="98" t="s">
        <v>466</v>
      </c>
    </row>
    <row r="60" spans="2:5" ht="15.75" x14ac:dyDescent="0.25">
      <c r="B60" s="176" t="s">
        <v>464</v>
      </c>
      <c r="C60" s="176"/>
    </row>
    <row r="61" spans="2:5" ht="15.75" x14ac:dyDescent="0.25">
      <c r="B61" s="116" t="s">
        <v>465</v>
      </c>
      <c r="C61" s="118"/>
      <c r="D61" s="177"/>
      <c r="E61" s="177"/>
    </row>
    <row r="62" spans="2:5" ht="15.75" x14ac:dyDescent="0.25">
      <c r="B62" s="176" t="s">
        <v>430</v>
      </c>
      <c r="C62" s="176"/>
      <c r="D62" s="176"/>
      <c r="E62" s="176"/>
    </row>
  </sheetData>
  <mergeCells count="3">
    <mergeCell ref="B62:E62"/>
    <mergeCell ref="B60:C60"/>
    <mergeCell ref="D61:E61"/>
  </mergeCells>
  <hyperlinks>
    <hyperlink ref="B61" r:id="rId1" display="†† Linking treatment tables – chemotherapy, tumour resections and radiotherapy SOP v4.6 published here" xr:uid="{45163074-7810-452F-80A7-A0B3691A615A}"/>
    <hyperlink ref="B59" r:id="rId2" display="* Data Resource Profile: National Cancer Registration Dataset in England published here" xr:uid="{90A09999-AD36-48CA-B200-53259A5085D2}"/>
    <hyperlink ref="B60" r:id="rId3" xr:uid="{C3FB27CE-03B3-4262-A4A3-60D6FC288013}"/>
    <hyperlink ref="B62" r:id="rId4" display="†† Linking treatment tables – chemotherapy, tumour resections and radiotherapy SOP v4.6 published here" xr:uid="{BEEB5685-489E-4DBE-B943-54A3C5CC6B33}"/>
    <hyperlink ref="B61:E61" r:id="rId5" display="† Rapid Cancer Registration Dataset published here" xr:uid="{58F1E355-4C06-4698-9151-D5B94DDC5177}"/>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B105A-15A6-4F96-B943-E59C4014F544}">
  <sheetPr codeName="Sheet3">
    <tabColor rgb="FFFFCCCC"/>
  </sheetPr>
  <dimension ref="A4:R60"/>
  <sheetViews>
    <sheetView showRowColHeaders="0" workbookViewId="0"/>
  </sheetViews>
  <sheetFormatPr defaultColWidth="9.28515625" defaultRowHeight="15" x14ac:dyDescent="0.2"/>
  <cols>
    <col min="1" max="1" width="9.28515625" style="61"/>
    <col min="2" max="2" width="34" style="61" customWidth="1"/>
    <col min="3" max="3" width="48.7109375" style="61" customWidth="1"/>
    <col min="4" max="4" width="37.7109375" style="61" customWidth="1"/>
    <col min="5" max="16" width="9.28515625" style="61"/>
    <col min="17" max="17" width="13" style="61" customWidth="1"/>
    <col min="18" max="16384" width="9.28515625" style="61"/>
  </cols>
  <sheetData>
    <row r="4" spans="2:15" ht="26.25" x14ac:dyDescent="0.2">
      <c r="B4" s="90" t="s">
        <v>199</v>
      </c>
    </row>
    <row r="6" spans="2:15" x14ac:dyDescent="0.2">
      <c r="B6" s="61" t="s">
        <v>397</v>
      </c>
    </row>
    <row r="7" spans="2:15" x14ac:dyDescent="0.2">
      <c r="B7" s="61" t="s">
        <v>398</v>
      </c>
    </row>
    <row r="8" spans="2:15" x14ac:dyDescent="0.2">
      <c r="B8" s="61" t="s">
        <v>399</v>
      </c>
    </row>
    <row r="9" spans="2:15" x14ac:dyDescent="0.2">
      <c r="B9" s="61" t="s">
        <v>400</v>
      </c>
    </row>
    <row r="11" spans="2:15" x14ac:dyDescent="0.2">
      <c r="B11" s="91" t="s">
        <v>374</v>
      </c>
    </row>
    <row r="13" spans="2:15" x14ac:dyDescent="0.2">
      <c r="B13" s="61" t="s">
        <v>495</v>
      </c>
      <c r="O13" s="91"/>
    </row>
    <row r="14" spans="2:15" ht="16.5" x14ac:dyDescent="0.25">
      <c r="B14" s="61" t="s">
        <v>385</v>
      </c>
    </row>
    <row r="15" spans="2:15" x14ac:dyDescent="0.2">
      <c r="B15" s="61" t="s">
        <v>386</v>
      </c>
    </row>
    <row r="16" spans="2:15" ht="19.5" x14ac:dyDescent="0.25">
      <c r="B16" s="61" t="s">
        <v>387</v>
      </c>
    </row>
    <row r="17" spans="2:2" ht="18.75" x14ac:dyDescent="0.25">
      <c r="B17" s="61" t="s">
        <v>431</v>
      </c>
    </row>
    <row r="18" spans="2:2" ht="18.75" x14ac:dyDescent="0.25">
      <c r="B18" s="61" t="s">
        <v>496</v>
      </c>
    </row>
    <row r="19" spans="2:2" ht="18.75" x14ac:dyDescent="0.25">
      <c r="B19" s="61" t="s">
        <v>434</v>
      </c>
    </row>
    <row r="21" spans="2:2" x14ac:dyDescent="0.2">
      <c r="B21" s="61" t="s">
        <v>395</v>
      </c>
    </row>
    <row r="22" spans="2:2" ht="18" customHeight="1" x14ac:dyDescent="0.2">
      <c r="B22" s="61" t="s">
        <v>396</v>
      </c>
    </row>
    <row r="24" spans="2:2" x14ac:dyDescent="0.2">
      <c r="B24" s="61" t="s">
        <v>394</v>
      </c>
    </row>
    <row r="25" spans="2:2" x14ac:dyDescent="0.2">
      <c r="B25" s="61" t="s">
        <v>498</v>
      </c>
    </row>
    <row r="26" spans="2:2" x14ac:dyDescent="0.2">
      <c r="B26" s="61" t="s">
        <v>505</v>
      </c>
    </row>
    <row r="27" spans="2:2" ht="15.75" x14ac:dyDescent="0.25">
      <c r="B27" s="61" t="s">
        <v>499</v>
      </c>
    </row>
    <row r="28" spans="2:2" ht="14.25" customHeight="1" x14ac:dyDescent="0.2"/>
    <row r="29" spans="2:2" x14ac:dyDescent="0.2">
      <c r="B29" s="91" t="s">
        <v>382</v>
      </c>
    </row>
    <row r="31" spans="2:2" ht="15.75" x14ac:dyDescent="0.25">
      <c r="B31" s="99" t="s">
        <v>384</v>
      </c>
    </row>
    <row r="33" spans="2:4" x14ac:dyDescent="0.2">
      <c r="B33" s="61" t="s">
        <v>375</v>
      </c>
    </row>
    <row r="34" spans="2:4" ht="15.75" x14ac:dyDescent="0.25">
      <c r="B34" s="61" t="s">
        <v>388</v>
      </c>
    </row>
    <row r="35" spans="2:4" ht="15.75" x14ac:dyDescent="0.25">
      <c r="B35" s="61" t="s">
        <v>390</v>
      </c>
    </row>
    <row r="36" spans="2:4" x14ac:dyDescent="0.2">
      <c r="B36" s="61" t="s">
        <v>461</v>
      </c>
    </row>
    <row r="37" spans="2:4" ht="15.75" x14ac:dyDescent="0.25">
      <c r="B37" s="61" t="s">
        <v>389</v>
      </c>
    </row>
    <row r="38" spans="2:4" ht="15.75" x14ac:dyDescent="0.25">
      <c r="B38" s="61" t="s">
        <v>377</v>
      </c>
    </row>
    <row r="40" spans="2:4" x14ac:dyDescent="0.2">
      <c r="B40" s="91" t="s">
        <v>391</v>
      </c>
    </row>
    <row r="41" spans="2:4" x14ac:dyDescent="0.2">
      <c r="B41" s="61" t="s">
        <v>393</v>
      </c>
    </row>
    <row r="42" spans="2:4" x14ac:dyDescent="0.2">
      <c r="B42" s="61" t="s">
        <v>392</v>
      </c>
    </row>
    <row r="44" spans="2:4" x14ac:dyDescent="0.2">
      <c r="B44" s="91" t="s">
        <v>376</v>
      </c>
    </row>
    <row r="47" spans="2:4" ht="30.75" customHeight="1" x14ac:dyDescent="0.2">
      <c r="B47" s="100" t="s">
        <v>205</v>
      </c>
      <c r="C47" s="100" t="s">
        <v>246</v>
      </c>
      <c r="D47" s="100" t="s">
        <v>206</v>
      </c>
    </row>
    <row r="48" spans="2:4" ht="53.25" customHeight="1" x14ac:dyDescent="0.2">
      <c r="B48" s="101" t="s">
        <v>415</v>
      </c>
      <c r="C48" s="102" t="s">
        <v>481</v>
      </c>
      <c r="D48" s="103" t="s">
        <v>435</v>
      </c>
    </row>
    <row r="49" spans="1:18" ht="53.25" customHeight="1" x14ac:dyDescent="0.2">
      <c r="B49" s="101" t="s">
        <v>500</v>
      </c>
      <c r="C49" s="102" t="s">
        <v>501</v>
      </c>
      <c r="D49" s="103" t="s">
        <v>435</v>
      </c>
    </row>
    <row r="50" spans="1:18" ht="53.25" customHeight="1" x14ac:dyDescent="0.2">
      <c r="B50" s="101" t="s">
        <v>436</v>
      </c>
      <c r="C50" s="102" t="s">
        <v>437</v>
      </c>
      <c r="D50" s="103" t="s">
        <v>438</v>
      </c>
    </row>
    <row r="53" spans="1:18" ht="15" customHeight="1" x14ac:dyDescent="0.25">
      <c r="A53" s="96"/>
      <c r="B53" s="104" t="s">
        <v>432</v>
      </c>
      <c r="C53" s="105"/>
      <c r="D53" s="105"/>
      <c r="E53" s="105"/>
      <c r="F53" s="105"/>
      <c r="G53" s="105"/>
      <c r="H53" s="105"/>
      <c r="I53" s="105"/>
      <c r="J53" s="106"/>
      <c r="K53" s="106"/>
      <c r="L53" s="106"/>
      <c r="M53" s="106"/>
      <c r="N53" s="106"/>
      <c r="O53" s="106"/>
      <c r="P53" s="106"/>
      <c r="Q53" s="106"/>
      <c r="R53" s="106"/>
    </row>
    <row r="54" spans="1:18" ht="15.75" x14ac:dyDescent="0.25">
      <c r="A54" s="96"/>
      <c r="B54" s="109" t="s">
        <v>440</v>
      </c>
      <c r="C54" s="112"/>
      <c r="D54" s="108"/>
      <c r="E54" s="108"/>
      <c r="F54" s="108"/>
      <c r="G54" s="108"/>
      <c r="H54" s="108"/>
      <c r="I54" s="96"/>
    </row>
    <row r="55" spans="1:18" ht="15.75" x14ac:dyDescent="0.25">
      <c r="A55" s="96"/>
      <c r="B55" s="109" t="s">
        <v>401</v>
      </c>
      <c r="C55" s="96"/>
      <c r="D55" s="96"/>
      <c r="E55" s="96"/>
      <c r="F55" s="96"/>
      <c r="G55" s="96"/>
      <c r="H55" s="96"/>
      <c r="I55" s="96"/>
    </row>
    <row r="56" spans="1:18" ht="15" customHeight="1" x14ac:dyDescent="0.25">
      <c r="A56" s="96"/>
      <c r="B56" s="107" t="s">
        <v>439</v>
      </c>
      <c r="C56" s="108"/>
      <c r="D56" s="108"/>
      <c r="E56" s="108"/>
      <c r="F56" s="108"/>
      <c r="G56" s="108"/>
      <c r="H56" s="108"/>
      <c r="I56" s="108"/>
      <c r="J56" s="110"/>
      <c r="K56" s="110"/>
      <c r="L56" s="110"/>
      <c r="M56" s="110"/>
      <c r="N56" s="110"/>
      <c r="O56" s="110"/>
      <c r="P56" s="110"/>
      <c r="Q56" s="110"/>
    </row>
    <row r="57" spans="1:18" ht="15" customHeight="1" x14ac:dyDescent="0.25">
      <c r="A57" s="96"/>
      <c r="B57" s="111" t="s">
        <v>433</v>
      </c>
      <c r="C57" s="108"/>
      <c r="D57" s="108"/>
      <c r="E57" s="108"/>
      <c r="F57" s="108"/>
      <c r="G57" s="108"/>
      <c r="H57" s="108"/>
      <c r="I57" s="108"/>
      <c r="J57" s="110"/>
      <c r="K57" s="110"/>
      <c r="L57" s="110"/>
      <c r="M57" s="110"/>
      <c r="N57" s="110"/>
      <c r="O57" s="110"/>
      <c r="P57" s="110"/>
      <c r="Q57" s="110"/>
    </row>
    <row r="58" spans="1:18" ht="15.75" x14ac:dyDescent="0.25">
      <c r="A58" s="96"/>
      <c r="B58" s="107" t="s">
        <v>441</v>
      </c>
      <c r="C58" s="113"/>
      <c r="D58" s="113"/>
      <c r="E58" s="96"/>
      <c r="F58" s="96"/>
      <c r="G58" s="96"/>
      <c r="H58" s="96"/>
      <c r="I58" s="96"/>
    </row>
    <row r="59" spans="1:18" ht="15.75" x14ac:dyDescent="0.25">
      <c r="A59" s="96"/>
      <c r="B59" s="61" t="s">
        <v>497</v>
      </c>
      <c r="C59" s="113"/>
      <c r="D59" s="113"/>
      <c r="E59" s="96"/>
      <c r="F59" s="96"/>
      <c r="G59" s="96"/>
      <c r="H59" s="96"/>
      <c r="I59" s="96"/>
    </row>
    <row r="60" spans="1:18" ht="15.75" x14ac:dyDescent="0.25">
      <c r="B60" s="61" t="s">
        <v>463</v>
      </c>
      <c r="C60" s="113"/>
      <c r="D60" s="113"/>
      <c r="E60" s="113"/>
      <c r="F60" s="113"/>
      <c r="G60" s="113"/>
    </row>
  </sheetData>
  <hyperlinks>
    <hyperlink ref="B54:F54" r:id="rId1" display="* Using the Index of Multiple Deprivation" xr:uid="{12DDCF00-1E10-47EB-931D-F5BEDC64E435}"/>
    <hyperlink ref="B53:R53" r:id="rId2" display="https://pubmed.ncbi.nlm.nih.gov/28263996/" xr:uid="{3A2122E2-A5E6-413B-BA1E-697181883A9F}"/>
    <hyperlink ref="B58" r:id="rId3" xr:uid="{CBB18D73-FC34-43D8-9F77-F098F59150CD}"/>
    <hyperlink ref="B54:C54" r:id="rId4" display="** Using the income domain of the Index of Multiple Deprivation" xr:uid="{03042571-D0ED-4680-9637-679E17C11BB8}"/>
    <hyperlink ref="B58:D58" r:id="rId5" display="For further information please see the ECOG Performance Status page" xr:uid="{399B7DDD-421F-4096-8D20-DB4456108DE8}"/>
    <hyperlink ref="B60:G60" r:id="rId6" display="¶¶For further information on stage at diagnosis please see the National Cancer Registration Dataset in England, Data Resource Profile " xr:uid="{9E88847C-0C32-4D5A-A3AF-CC03EE765C4F}"/>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FE20F-6D6D-420B-AF9B-9EC632E903F3}">
  <sheetPr codeName="Sheet4">
    <tabColor rgb="FF9966FF"/>
  </sheetPr>
  <dimension ref="A1:L135"/>
  <sheetViews>
    <sheetView showRowColHeaders="0" workbookViewId="0"/>
  </sheetViews>
  <sheetFormatPr defaultColWidth="9.28515625" defaultRowHeight="15" x14ac:dyDescent="0.2"/>
  <cols>
    <col min="1" max="1" width="11.7109375" style="46" customWidth="1"/>
    <col min="2" max="2" width="74.5703125" style="46" customWidth="1"/>
    <col min="3" max="4" width="23.42578125" style="46" customWidth="1"/>
    <col min="5" max="5" width="21.42578125" style="46" customWidth="1"/>
    <col min="6" max="6" width="18.28515625" style="46" customWidth="1"/>
    <col min="7" max="7" width="15.28515625" style="46" customWidth="1"/>
    <col min="8" max="8" width="14.7109375" style="46" customWidth="1"/>
    <col min="9" max="9" width="15.7109375" style="46" customWidth="1"/>
    <col min="10" max="10" width="19.42578125" style="46" customWidth="1"/>
    <col min="11" max="11" width="19.5703125" style="46" customWidth="1"/>
    <col min="12" max="12" width="15.28515625" style="46" customWidth="1"/>
    <col min="13" max="13" width="21.42578125" style="46" customWidth="1"/>
    <col min="14" max="16384" width="9.28515625" style="46"/>
  </cols>
  <sheetData>
    <row r="1" spans="1:12" ht="32.25" thickBot="1" x14ac:dyDescent="0.25">
      <c r="A1" s="43" t="s">
        <v>190</v>
      </c>
      <c r="B1" s="44" t="s">
        <v>119</v>
      </c>
      <c r="C1" s="45" t="s">
        <v>410</v>
      </c>
      <c r="D1" s="43" t="s">
        <v>506</v>
      </c>
      <c r="E1" s="43" t="s">
        <v>230</v>
      </c>
      <c r="F1" s="43" t="s">
        <v>231</v>
      </c>
      <c r="G1" s="43" t="s">
        <v>232</v>
      </c>
      <c r="H1" s="43" t="s">
        <v>233</v>
      </c>
      <c r="I1" s="43" t="s">
        <v>234</v>
      </c>
      <c r="J1" s="43" t="s">
        <v>224</v>
      </c>
      <c r="K1" s="43" t="s">
        <v>225</v>
      </c>
    </row>
    <row r="2" spans="1:12" x14ac:dyDescent="0.2">
      <c r="A2" s="47" t="s">
        <v>34</v>
      </c>
      <c r="B2" s="48" t="s">
        <v>150</v>
      </c>
      <c r="C2" s="49">
        <v>75</v>
      </c>
      <c r="D2" s="50">
        <v>0</v>
      </c>
      <c r="E2" s="50">
        <v>3.5904802874378534</v>
      </c>
      <c r="F2" s="50">
        <v>0</v>
      </c>
      <c r="G2" s="50">
        <v>7.7283999999999997</v>
      </c>
      <c r="H2" s="50">
        <v>0</v>
      </c>
      <c r="I2" s="50">
        <v>11.2036</v>
      </c>
      <c r="J2" s="51" t="s">
        <v>6</v>
      </c>
      <c r="K2" s="52" t="s">
        <v>6</v>
      </c>
      <c r="L2" s="46" t="s">
        <v>337</v>
      </c>
    </row>
    <row r="3" spans="1:12" x14ac:dyDescent="0.2">
      <c r="A3" s="47" t="s">
        <v>88</v>
      </c>
      <c r="B3" s="48" t="s">
        <v>251</v>
      </c>
      <c r="C3" s="49">
        <v>197</v>
      </c>
      <c r="D3" s="50">
        <v>6.4494999999999996</v>
      </c>
      <c r="E3" s="50">
        <v>3.5904802874378534</v>
      </c>
      <c r="F3" s="50">
        <v>0.97909999999999997</v>
      </c>
      <c r="G3" s="50">
        <v>6.1325000000000003</v>
      </c>
      <c r="H3" s="50">
        <v>2.24E-2</v>
      </c>
      <c r="I3" s="50">
        <v>8.0496999999999996</v>
      </c>
      <c r="J3" s="51" t="s">
        <v>6</v>
      </c>
      <c r="K3" s="52" t="s">
        <v>6</v>
      </c>
      <c r="L3" s="46" t="s">
        <v>470</v>
      </c>
    </row>
    <row r="4" spans="1:12" x14ac:dyDescent="0.2">
      <c r="A4" s="47" t="s">
        <v>105</v>
      </c>
      <c r="B4" s="48" t="s">
        <v>184</v>
      </c>
      <c r="C4" s="49">
        <v>280</v>
      </c>
      <c r="D4" s="50">
        <v>4.9138000000000002</v>
      </c>
      <c r="E4" s="50">
        <v>3.5904802874378534</v>
      </c>
      <c r="F4" s="50">
        <v>1.3946000000000001</v>
      </c>
      <c r="G4" s="50">
        <v>5.7255000000000003</v>
      </c>
      <c r="H4" s="50">
        <v>0.4627</v>
      </c>
      <c r="I4" s="50">
        <v>7.2949000000000002</v>
      </c>
      <c r="J4" s="51" t="s">
        <v>6</v>
      </c>
      <c r="K4" s="52" t="s">
        <v>6</v>
      </c>
    </row>
    <row r="5" spans="1:12" x14ac:dyDescent="0.2">
      <c r="A5" s="47" t="s">
        <v>32</v>
      </c>
      <c r="B5" s="48" t="s">
        <v>283</v>
      </c>
      <c r="C5" s="49">
        <v>170</v>
      </c>
      <c r="D5" s="50">
        <v>3.2915999999999999</v>
      </c>
      <c r="E5" s="50">
        <v>3.5904802874378534</v>
      </c>
      <c r="F5" s="50">
        <v>0.73750000000000004</v>
      </c>
      <c r="G5" s="50">
        <v>6.3467000000000002</v>
      </c>
      <c r="H5" s="50">
        <v>0</v>
      </c>
      <c r="I5" s="50">
        <v>8.4334000000000007</v>
      </c>
      <c r="J5" s="51" t="s">
        <v>6</v>
      </c>
      <c r="K5" s="52" t="s">
        <v>6</v>
      </c>
    </row>
    <row r="6" spans="1:12" x14ac:dyDescent="0.2">
      <c r="A6" s="47" t="s">
        <v>86</v>
      </c>
      <c r="B6" s="48" t="s">
        <v>212</v>
      </c>
      <c r="C6" s="49">
        <v>127</v>
      </c>
      <c r="D6" s="50">
        <v>4.7427000000000001</v>
      </c>
      <c r="E6" s="50">
        <v>3.5904802874378534</v>
      </c>
      <c r="F6" s="50">
        <v>0.26240000000000002</v>
      </c>
      <c r="G6" s="50">
        <v>6.7942999999999998</v>
      </c>
      <c r="H6" s="50">
        <v>0</v>
      </c>
      <c r="I6" s="50">
        <v>9.2719000000000005</v>
      </c>
      <c r="J6" s="51" t="s">
        <v>6</v>
      </c>
      <c r="K6" s="52" t="s">
        <v>6</v>
      </c>
    </row>
    <row r="7" spans="1:12" x14ac:dyDescent="0.2">
      <c r="A7" s="47" t="s">
        <v>9</v>
      </c>
      <c r="B7" s="48" t="s">
        <v>352</v>
      </c>
      <c r="C7" s="49">
        <v>18</v>
      </c>
      <c r="D7" s="50">
        <v>0</v>
      </c>
      <c r="E7" s="50">
        <v>3.5904802874378534</v>
      </c>
      <c r="F7" s="50">
        <v>0</v>
      </c>
      <c r="G7" s="50">
        <v>11.131500000000001</v>
      </c>
      <c r="H7" s="50">
        <v>0</v>
      </c>
      <c r="I7" s="50">
        <v>21.0138</v>
      </c>
      <c r="J7" s="51" t="s">
        <v>6</v>
      </c>
      <c r="K7" s="52" t="s">
        <v>6</v>
      </c>
    </row>
    <row r="8" spans="1:12" x14ac:dyDescent="0.2">
      <c r="A8" s="47" t="s">
        <v>53</v>
      </c>
      <c r="B8" s="48" t="s">
        <v>162</v>
      </c>
      <c r="C8" s="49">
        <v>87</v>
      </c>
      <c r="D8" s="50">
        <v>2.7391000000000001</v>
      </c>
      <c r="E8" s="50">
        <v>3.5904802874378534</v>
      </c>
      <c r="F8" s="50">
        <v>0</v>
      </c>
      <c r="G8" s="50">
        <v>7.4646999999999997</v>
      </c>
      <c r="H8" s="50">
        <v>0</v>
      </c>
      <c r="I8" s="50">
        <v>10.514099999999999</v>
      </c>
      <c r="J8" s="51" t="s">
        <v>6</v>
      </c>
      <c r="K8" s="52" t="s">
        <v>6</v>
      </c>
    </row>
    <row r="9" spans="1:12" x14ac:dyDescent="0.2">
      <c r="A9" s="47" t="s">
        <v>64</v>
      </c>
      <c r="B9" s="48" t="s">
        <v>213</v>
      </c>
      <c r="C9" s="49">
        <v>110</v>
      </c>
      <c r="D9" s="50">
        <v>4.9737999999999998</v>
      </c>
      <c r="E9" s="50">
        <v>3.5904802874378534</v>
      </c>
      <c r="F9" s="50">
        <v>8.5300000000000001E-2</v>
      </c>
      <c r="G9" s="50">
        <v>7.024</v>
      </c>
      <c r="H9" s="50">
        <v>0</v>
      </c>
      <c r="I9" s="50">
        <v>9.7505000000000006</v>
      </c>
      <c r="J9" s="51" t="s">
        <v>6</v>
      </c>
      <c r="K9" s="52" t="s">
        <v>6</v>
      </c>
    </row>
    <row r="10" spans="1:12" x14ac:dyDescent="0.2">
      <c r="A10" s="47" t="s">
        <v>59</v>
      </c>
      <c r="B10" s="48" t="s">
        <v>252</v>
      </c>
      <c r="C10" s="49">
        <v>107</v>
      </c>
      <c r="D10" s="50">
        <v>1.5979000000000001</v>
      </c>
      <c r="E10" s="50">
        <v>3.5904802874378534</v>
      </c>
      <c r="F10" s="50">
        <v>5.6399999999999999E-2</v>
      </c>
      <c r="G10" s="50">
        <v>7.0838999999999999</v>
      </c>
      <c r="H10" s="50">
        <v>0</v>
      </c>
      <c r="I10" s="50">
        <v>9.8560999999999996</v>
      </c>
      <c r="J10" s="51" t="s">
        <v>6</v>
      </c>
      <c r="K10" s="52" t="s">
        <v>6</v>
      </c>
    </row>
    <row r="11" spans="1:12" x14ac:dyDescent="0.2">
      <c r="A11" s="47" t="s">
        <v>62</v>
      </c>
      <c r="B11" s="48" t="s">
        <v>166</v>
      </c>
      <c r="C11" s="49">
        <v>207</v>
      </c>
      <c r="D11" s="50">
        <v>2.6964000000000001</v>
      </c>
      <c r="E11" s="50">
        <v>3.5904802874378534</v>
      </c>
      <c r="F11" s="50">
        <v>1.0277000000000001</v>
      </c>
      <c r="G11" s="50">
        <v>6.0987</v>
      </c>
      <c r="H11" s="50">
        <v>5.6899999999999999E-2</v>
      </c>
      <c r="I11" s="50">
        <v>7.9516</v>
      </c>
      <c r="J11" s="51" t="s">
        <v>6</v>
      </c>
      <c r="K11" s="52" t="s">
        <v>6</v>
      </c>
    </row>
    <row r="12" spans="1:12" x14ac:dyDescent="0.2">
      <c r="A12" s="47" t="s">
        <v>33</v>
      </c>
      <c r="B12" s="48" t="s">
        <v>253</v>
      </c>
      <c r="C12" s="49">
        <v>26</v>
      </c>
      <c r="D12" s="50">
        <v>3.7206000000000001</v>
      </c>
      <c r="E12" s="50">
        <v>3.5904802874378534</v>
      </c>
      <c r="F12" s="50">
        <v>0</v>
      </c>
      <c r="G12" s="50">
        <v>10.6531</v>
      </c>
      <c r="H12" s="50">
        <v>0</v>
      </c>
      <c r="I12" s="50">
        <v>17.6584</v>
      </c>
      <c r="J12" s="51" t="s">
        <v>6</v>
      </c>
      <c r="K12" s="52" t="s">
        <v>6</v>
      </c>
    </row>
    <row r="13" spans="1:12" x14ac:dyDescent="0.2">
      <c r="A13" s="47" t="s">
        <v>84</v>
      </c>
      <c r="B13" s="48" t="s">
        <v>254</v>
      </c>
      <c r="C13" s="49">
        <v>165</v>
      </c>
      <c r="D13" s="50">
        <v>3.9251</v>
      </c>
      <c r="E13" s="50">
        <v>3.5904802874378534</v>
      </c>
      <c r="F13" s="50">
        <v>0.70860000000000001</v>
      </c>
      <c r="G13" s="50">
        <v>6.4016999999999999</v>
      </c>
      <c r="H13" s="50">
        <v>0</v>
      </c>
      <c r="I13" s="50">
        <v>8.4657999999999998</v>
      </c>
      <c r="J13" s="51" t="s">
        <v>6</v>
      </c>
      <c r="K13" s="52" t="s">
        <v>6</v>
      </c>
    </row>
    <row r="14" spans="1:12" x14ac:dyDescent="0.2">
      <c r="A14" s="47" t="s">
        <v>36</v>
      </c>
      <c r="B14" s="48" t="s">
        <v>255</v>
      </c>
      <c r="C14" s="49" t="s">
        <v>471</v>
      </c>
      <c r="D14" s="50" t="s">
        <v>471</v>
      </c>
      <c r="E14" s="50">
        <v>3.5904802874378534</v>
      </c>
      <c r="F14" s="50" t="s">
        <v>471</v>
      </c>
      <c r="G14" s="50" t="s">
        <v>471</v>
      </c>
      <c r="H14" s="50" t="s">
        <v>471</v>
      </c>
      <c r="I14" s="50" t="s">
        <v>471</v>
      </c>
      <c r="J14" s="51" t="s">
        <v>348</v>
      </c>
      <c r="K14" s="52" t="s">
        <v>348</v>
      </c>
    </row>
    <row r="15" spans="1:12" x14ac:dyDescent="0.2">
      <c r="A15" s="47" t="s">
        <v>19</v>
      </c>
      <c r="B15" s="48" t="s">
        <v>353</v>
      </c>
      <c r="C15" s="49" t="s">
        <v>471</v>
      </c>
      <c r="D15" s="50" t="s">
        <v>471</v>
      </c>
      <c r="E15" s="50">
        <v>3.5904802874378534</v>
      </c>
      <c r="F15" s="50" t="s">
        <v>471</v>
      </c>
      <c r="G15" s="50" t="s">
        <v>471</v>
      </c>
      <c r="H15" s="50" t="s">
        <v>471</v>
      </c>
      <c r="I15" s="50" t="s">
        <v>471</v>
      </c>
      <c r="J15" s="51" t="s">
        <v>348</v>
      </c>
      <c r="K15" s="52" t="s">
        <v>348</v>
      </c>
    </row>
    <row r="16" spans="1:12" x14ac:dyDescent="0.2">
      <c r="A16" s="47" t="s">
        <v>46</v>
      </c>
      <c r="B16" s="48" t="s">
        <v>157</v>
      </c>
      <c r="C16" s="49">
        <v>102</v>
      </c>
      <c r="D16" s="50">
        <v>3.1515</v>
      </c>
      <c r="E16" s="50">
        <v>3.5904802874378534</v>
      </c>
      <c r="F16" s="50">
        <v>8.6E-3</v>
      </c>
      <c r="G16" s="50">
        <v>7.1409000000000002</v>
      </c>
      <c r="H16" s="50">
        <v>0</v>
      </c>
      <c r="I16" s="50">
        <v>9.9339999999999993</v>
      </c>
      <c r="J16" s="51" t="s">
        <v>6</v>
      </c>
      <c r="K16" s="52" t="s">
        <v>6</v>
      </c>
    </row>
    <row r="17" spans="1:11" x14ac:dyDescent="0.2">
      <c r="A17" s="47" t="s">
        <v>101</v>
      </c>
      <c r="B17" s="48" t="s">
        <v>256</v>
      </c>
      <c r="C17" s="49">
        <v>341</v>
      </c>
      <c r="D17" s="50">
        <v>4.1928000000000001</v>
      </c>
      <c r="E17" s="50">
        <v>3.5904802874378534</v>
      </c>
      <c r="F17" s="50">
        <v>1.5835999999999999</v>
      </c>
      <c r="G17" s="50">
        <v>5.5351999999999997</v>
      </c>
      <c r="H17" s="50">
        <v>0.72560000000000002</v>
      </c>
      <c r="I17" s="50">
        <v>6.9252000000000002</v>
      </c>
      <c r="J17" s="51" t="s">
        <v>6</v>
      </c>
      <c r="K17" s="52" t="s">
        <v>6</v>
      </c>
    </row>
    <row r="18" spans="1:11" x14ac:dyDescent="0.2">
      <c r="A18" s="47" t="s">
        <v>71</v>
      </c>
      <c r="B18" s="48" t="s">
        <v>170</v>
      </c>
      <c r="C18" s="49">
        <v>222</v>
      </c>
      <c r="D18" s="50">
        <v>3.6292</v>
      </c>
      <c r="E18" s="50">
        <v>3.5904802874378534</v>
      </c>
      <c r="F18" s="50">
        <v>1.0924</v>
      </c>
      <c r="G18" s="50">
        <v>6.008</v>
      </c>
      <c r="H18" s="50">
        <v>0.12529999999999999</v>
      </c>
      <c r="I18" s="50">
        <v>7.7759999999999998</v>
      </c>
      <c r="J18" s="51" t="s">
        <v>6</v>
      </c>
      <c r="K18" s="52" t="s">
        <v>6</v>
      </c>
    </row>
    <row r="19" spans="1:11" x14ac:dyDescent="0.2">
      <c r="A19" s="47" t="s">
        <v>57</v>
      </c>
      <c r="B19" s="48" t="s">
        <v>214</v>
      </c>
      <c r="C19" s="49">
        <v>178</v>
      </c>
      <c r="D19" s="50">
        <v>3.9062000000000001</v>
      </c>
      <c r="E19" s="50">
        <v>3.5904802874378534</v>
      </c>
      <c r="F19" s="50">
        <v>0.7923</v>
      </c>
      <c r="G19" s="50">
        <v>6.2728000000000002</v>
      </c>
      <c r="H19" s="50">
        <v>0</v>
      </c>
      <c r="I19" s="50">
        <v>8.3118999999999996</v>
      </c>
      <c r="J19" s="51" t="s">
        <v>6</v>
      </c>
      <c r="K19" s="52" t="s">
        <v>6</v>
      </c>
    </row>
    <row r="20" spans="1:11" x14ac:dyDescent="0.2">
      <c r="A20" s="47" t="s">
        <v>82</v>
      </c>
      <c r="B20" s="48" t="s">
        <v>269</v>
      </c>
      <c r="C20" s="49">
        <v>341</v>
      </c>
      <c r="D20" s="50">
        <v>2.5693000000000001</v>
      </c>
      <c r="E20" s="50">
        <v>3.5904802874378534</v>
      </c>
      <c r="F20" s="50">
        <v>1.5835999999999999</v>
      </c>
      <c r="G20" s="50">
        <v>5.5351999999999997</v>
      </c>
      <c r="H20" s="50">
        <v>0.72560000000000002</v>
      </c>
      <c r="I20" s="50">
        <v>6.9252000000000002</v>
      </c>
      <c r="J20" s="51" t="s">
        <v>6</v>
      </c>
      <c r="K20" s="52" t="s">
        <v>6</v>
      </c>
    </row>
    <row r="21" spans="1:11" x14ac:dyDescent="0.2">
      <c r="A21" s="47" t="s">
        <v>76</v>
      </c>
      <c r="B21" s="48" t="s">
        <v>215</v>
      </c>
      <c r="C21" s="49">
        <v>143</v>
      </c>
      <c r="D21" s="50">
        <v>2.5701000000000001</v>
      </c>
      <c r="E21" s="50">
        <v>3.5904802874378534</v>
      </c>
      <c r="F21" s="50">
        <v>0.4753</v>
      </c>
      <c r="G21" s="50">
        <v>6.6082999999999998</v>
      </c>
      <c r="H21" s="50">
        <v>0</v>
      </c>
      <c r="I21" s="50">
        <v>8.9177</v>
      </c>
      <c r="J21" s="51" t="s">
        <v>6</v>
      </c>
      <c r="K21" s="52" t="s">
        <v>6</v>
      </c>
    </row>
    <row r="22" spans="1:11" x14ac:dyDescent="0.2">
      <c r="A22" s="47" t="s">
        <v>47</v>
      </c>
      <c r="B22" s="48" t="s">
        <v>158</v>
      </c>
      <c r="C22" s="49">
        <v>80</v>
      </c>
      <c r="D22" s="50">
        <v>8.1858000000000004</v>
      </c>
      <c r="E22" s="50">
        <v>3.5904802874378534</v>
      </c>
      <c r="F22" s="50">
        <v>0</v>
      </c>
      <c r="G22" s="50">
        <v>7.4924999999999997</v>
      </c>
      <c r="H22" s="50">
        <v>0</v>
      </c>
      <c r="I22" s="50">
        <v>10.939500000000001</v>
      </c>
      <c r="J22" s="51" t="s">
        <v>6</v>
      </c>
      <c r="K22" s="52" t="s">
        <v>6</v>
      </c>
    </row>
    <row r="23" spans="1:11" x14ac:dyDescent="0.2">
      <c r="A23" s="47" t="s">
        <v>38</v>
      </c>
      <c r="B23" s="48" t="s">
        <v>152</v>
      </c>
      <c r="C23" s="49">
        <v>103</v>
      </c>
      <c r="D23" s="50">
        <v>4.7690999999999999</v>
      </c>
      <c r="E23" s="50">
        <v>3.5904802874378534</v>
      </c>
      <c r="F23" s="50">
        <v>1.8200000000000001E-2</v>
      </c>
      <c r="G23" s="50">
        <v>7.1351000000000004</v>
      </c>
      <c r="H23" s="50">
        <v>0</v>
      </c>
      <c r="I23" s="50">
        <v>9.9316999999999993</v>
      </c>
      <c r="J23" s="51" t="s">
        <v>6</v>
      </c>
      <c r="K23" s="52" t="s">
        <v>6</v>
      </c>
    </row>
    <row r="24" spans="1:11" x14ac:dyDescent="0.2">
      <c r="A24" s="47" t="s">
        <v>29</v>
      </c>
      <c r="B24" s="48" t="s">
        <v>148</v>
      </c>
      <c r="C24" s="49">
        <v>59</v>
      </c>
      <c r="D24" s="50">
        <v>10.414999999999999</v>
      </c>
      <c r="E24" s="50">
        <v>3.5904802874378534</v>
      </c>
      <c r="F24" s="50">
        <v>0</v>
      </c>
      <c r="G24" s="50">
        <v>8.2211999999999996</v>
      </c>
      <c r="H24" s="50">
        <v>0</v>
      </c>
      <c r="I24" s="50">
        <v>12.1859</v>
      </c>
      <c r="J24" s="51" t="s">
        <v>6</v>
      </c>
      <c r="K24" s="52" t="s">
        <v>6</v>
      </c>
    </row>
    <row r="25" spans="1:11" x14ac:dyDescent="0.2">
      <c r="A25" s="47" t="s">
        <v>94</v>
      </c>
      <c r="B25" s="48" t="s">
        <v>181</v>
      </c>
      <c r="C25" s="49">
        <v>382</v>
      </c>
      <c r="D25" s="50">
        <v>2.5055000000000001</v>
      </c>
      <c r="E25" s="50">
        <v>3.5904802874378534</v>
      </c>
      <c r="F25" s="50">
        <v>1.6955</v>
      </c>
      <c r="G25" s="50">
        <v>5.4333999999999998</v>
      </c>
      <c r="H25" s="50">
        <v>0.87039999999999995</v>
      </c>
      <c r="I25" s="50">
        <v>6.7272999999999996</v>
      </c>
      <c r="J25" s="51" t="s">
        <v>6</v>
      </c>
      <c r="K25" s="52" t="s">
        <v>6</v>
      </c>
    </row>
    <row r="26" spans="1:11" x14ac:dyDescent="0.2">
      <c r="A26" s="47" t="s">
        <v>49</v>
      </c>
      <c r="B26" s="48" t="s">
        <v>159</v>
      </c>
      <c r="C26" s="49">
        <v>189</v>
      </c>
      <c r="D26" s="50">
        <v>3.7747999999999999</v>
      </c>
      <c r="E26" s="50">
        <v>3.5904802874378534</v>
      </c>
      <c r="F26" s="50">
        <v>0.88890000000000002</v>
      </c>
      <c r="G26" s="50">
        <v>6.2098000000000004</v>
      </c>
      <c r="H26" s="50">
        <v>0</v>
      </c>
      <c r="I26" s="50">
        <v>8.1714000000000002</v>
      </c>
      <c r="J26" s="51" t="s">
        <v>6</v>
      </c>
      <c r="K26" s="52" t="s">
        <v>6</v>
      </c>
    </row>
    <row r="27" spans="1:11" x14ac:dyDescent="0.2">
      <c r="A27" s="47" t="s">
        <v>107</v>
      </c>
      <c r="B27" s="48" t="s">
        <v>257</v>
      </c>
      <c r="C27" s="49">
        <v>352</v>
      </c>
      <c r="D27" s="50">
        <v>2.4634</v>
      </c>
      <c r="E27" s="50">
        <v>3.5904802874378534</v>
      </c>
      <c r="F27" s="50">
        <v>1.6202000000000001</v>
      </c>
      <c r="G27" s="50">
        <v>5.5128000000000004</v>
      </c>
      <c r="H27" s="50">
        <v>0.78239999999999998</v>
      </c>
      <c r="I27" s="50">
        <v>6.8532999999999999</v>
      </c>
      <c r="J27" s="51" t="s">
        <v>6</v>
      </c>
      <c r="K27" s="52" t="s">
        <v>6</v>
      </c>
    </row>
    <row r="28" spans="1:11" x14ac:dyDescent="0.2">
      <c r="A28" s="47" t="s">
        <v>52</v>
      </c>
      <c r="B28" s="48" t="s">
        <v>161</v>
      </c>
      <c r="C28" s="49">
        <v>134</v>
      </c>
      <c r="D28" s="50">
        <v>5.7336999999999998</v>
      </c>
      <c r="E28" s="50">
        <v>3.5904802874378534</v>
      </c>
      <c r="F28" s="50">
        <v>0.34789999999999999</v>
      </c>
      <c r="G28" s="50">
        <v>6.6627999999999998</v>
      </c>
      <c r="H28" s="50">
        <v>0</v>
      </c>
      <c r="I28" s="50">
        <v>9.0655999999999999</v>
      </c>
      <c r="J28" s="51" t="s">
        <v>6</v>
      </c>
      <c r="K28" s="52" t="s">
        <v>6</v>
      </c>
    </row>
    <row r="29" spans="1:11" x14ac:dyDescent="0.2">
      <c r="A29" s="47" t="s">
        <v>39</v>
      </c>
      <c r="B29" s="48" t="s">
        <v>258</v>
      </c>
      <c r="C29" s="49">
        <v>57</v>
      </c>
      <c r="D29" s="50">
        <v>2.3896999999999999</v>
      </c>
      <c r="E29" s="50">
        <v>3.5904802874378534</v>
      </c>
      <c r="F29" s="50">
        <v>0</v>
      </c>
      <c r="G29" s="50">
        <v>8.3512000000000004</v>
      </c>
      <c r="H29" s="50">
        <v>0</v>
      </c>
      <c r="I29" s="50">
        <v>12.2453</v>
      </c>
      <c r="J29" s="51" t="s">
        <v>6</v>
      </c>
      <c r="K29" s="52" t="s">
        <v>6</v>
      </c>
    </row>
    <row r="30" spans="1:11" x14ac:dyDescent="0.2">
      <c r="A30" s="47" t="s">
        <v>20</v>
      </c>
      <c r="B30" s="48" t="s">
        <v>141</v>
      </c>
      <c r="C30" s="49" t="s">
        <v>471</v>
      </c>
      <c r="D30" s="50" t="s">
        <v>471</v>
      </c>
      <c r="E30" s="50">
        <v>3.5904802874378534</v>
      </c>
      <c r="F30" s="50" t="s">
        <v>471</v>
      </c>
      <c r="G30" s="50" t="s">
        <v>471</v>
      </c>
      <c r="H30" s="50" t="s">
        <v>471</v>
      </c>
      <c r="I30" s="50" t="s">
        <v>471</v>
      </c>
      <c r="J30" s="51" t="s">
        <v>348</v>
      </c>
      <c r="K30" s="52" t="s">
        <v>348</v>
      </c>
    </row>
    <row r="31" spans="1:11" x14ac:dyDescent="0.2">
      <c r="A31" s="47" t="s">
        <v>78</v>
      </c>
      <c r="B31" s="48" t="s">
        <v>173</v>
      </c>
      <c r="C31" s="49">
        <v>232</v>
      </c>
      <c r="D31" s="50">
        <v>3.1055000000000001</v>
      </c>
      <c r="E31" s="50">
        <v>3.5904802874378534</v>
      </c>
      <c r="F31" s="50">
        <v>1.1565000000000001</v>
      </c>
      <c r="G31" s="50">
        <v>5.9504999999999999</v>
      </c>
      <c r="H31" s="50">
        <v>0.18720000000000001</v>
      </c>
      <c r="I31" s="50">
        <v>7.6792999999999996</v>
      </c>
      <c r="J31" s="51" t="s">
        <v>6</v>
      </c>
      <c r="K31" s="52" t="s">
        <v>6</v>
      </c>
    </row>
    <row r="32" spans="1:11" x14ac:dyDescent="0.2">
      <c r="A32" s="47" t="s">
        <v>96</v>
      </c>
      <c r="B32" s="48" t="s">
        <v>216</v>
      </c>
      <c r="C32" s="49">
        <v>221</v>
      </c>
      <c r="D32" s="50">
        <v>4.0324999999999998</v>
      </c>
      <c r="E32" s="50">
        <v>3.5904802874378534</v>
      </c>
      <c r="F32" s="50">
        <v>1.087</v>
      </c>
      <c r="G32" s="50">
        <v>6.0103</v>
      </c>
      <c r="H32" s="50">
        <v>0.11990000000000001</v>
      </c>
      <c r="I32" s="50">
        <v>7.7785000000000002</v>
      </c>
      <c r="J32" s="51" t="s">
        <v>6</v>
      </c>
      <c r="K32" s="52" t="s">
        <v>6</v>
      </c>
    </row>
    <row r="33" spans="1:11" x14ac:dyDescent="0.2">
      <c r="A33" s="47" t="s">
        <v>31</v>
      </c>
      <c r="B33" s="48" t="s">
        <v>277</v>
      </c>
      <c r="C33" s="49">
        <v>69</v>
      </c>
      <c r="D33" s="50">
        <v>4.7366999999999999</v>
      </c>
      <c r="E33" s="50">
        <v>3.5904802874378534</v>
      </c>
      <c r="F33" s="50">
        <v>0</v>
      </c>
      <c r="G33" s="50">
        <v>7.9417</v>
      </c>
      <c r="H33" s="50">
        <v>0</v>
      </c>
      <c r="I33" s="50">
        <v>11.4693</v>
      </c>
      <c r="J33" s="51" t="s">
        <v>6</v>
      </c>
      <c r="K33" s="52" t="s">
        <v>6</v>
      </c>
    </row>
    <row r="34" spans="1:11" x14ac:dyDescent="0.2">
      <c r="A34" s="47" t="s">
        <v>43</v>
      </c>
      <c r="B34" s="48" t="s">
        <v>155</v>
      </c>
      <c r="C34" s="49">
        <v>67</v>
      </c>
      <c r="D34" s="50">
        <v>1.5184</v>
      </c>
      <c r="E34" s="50">
        <v>3.5904802874378534</v>
      </c>
      <c r="F34" s="50">
        <v>0</v>
      </c>
      <c r="G34" s="50">
        <v>7.9781000000000004</v>
      </c>
      <c r="H34" s="50">
        <v>0</v>
      </c>
      <c r="I34" s="50">
        <v>11.6751</v>
      </c>
      <c r="J34" s="51" t="s">
        <v>6</v>
      </c>
      <c r="K34" s="52" t="s">
        <v>6</v>
      </c>
    </row>
    <row r="35" spans="1:11" x14ac:dyDescent="0.2">
      <c r="A35" s="47" t="s">
        <v>37</v>
      </c>
      <c r="B35" s="48" t="s">
        <v>153</v>
      </c>
      <c r="C35" s="49">
        <v>101</v>
      </c>
      <c r="D35" s="50">
        <v>2.3018999999999998</v>
      </c>
      <c r="E35" s="50">
        <v>3.5904802874378534</v>
      </c>
      <c r="F35" s="50">
        <v>0</v>
      </c>
      <c r="G35" s="50">
        <v>7.1433999999999997</v>
      </c>
      <c r="H35" s="50">
        <v>0</v>
      </c>
      <c r="I35" s="50">
        <v>9.9275000000000002</v>
      </c>
      <c r="J35" s="51" t="s">
        <v>6</v>
      </c>
      <c r="K35" s="52" t="s">
        <v>6</v>
      </c>
    </row>
    <row r="36" spans="1:11" x14ac:dyDescent="0.2">
      <c r="A36" s="47" t="s">
        <v>26</v>
      </c>
      <c r="B36" s="48" t="s">
        <v>227</v>
      </c>
      <c r="C36" s="49" t="s">
        <v>471</v>
      </c>
      <c r="D36" s="50" t="s">
        <v>471</v>
      </c>
      <c r="E36" s="50">
        <v>3.5904802874378534</v>
      </c>
      <c r="F36" s="50" t="s">
        <v>471</v>
      </c>
      <c r="G36" s="50" t="s">
        <v>471</v>
      </c>
      <c r="H36" s="50" t="s">
        <v>471</v>
      </c>
      <c r="I36" s="50" t="s">
        <v>471</v>
      </c>
      <c r="J36" s="51" t="s">
        <v>348</v>
      </c>
      <c r="K36" s="52" t="s">
        <v>348</v>
      </c>
    </row>
    <row r="37" spans="1:11" x14ac:dyDescent="0.2">
      <c r="A37" s="47" t="s">
        <v>99</v>
      </c>
      <c r="B37" s="48" t="s">
        <v>217</v>
      </c>
      <c r="C37" s="49">
        <v>186</v>
      </c>
      <c r="D37" s="50">
        <v>3.165</v>
      </c>
      <c r="E37" s="50">
        <v>3.5904802874378534</v>
      </c>
      <c r="F37" s="50">
        <v>0.85970000000000002</v>
      </c>
      <c r="G37" s="50">
        <v>6.2374000000000001</v>
      </c>
      <c r="H37" s="50">
        <v>0</v>
      </c>
      <c r="I37" s="50">
        <v>8.1912000000000003</v>
      </c>
      <c r="J37" s="51" t="s">
        <v>6</v>
      </c>
      <c r="K37" s="52" t="s">
        <v>6</v>
      </c>
    </row>
    <row r="38" spans="1:11" x14ac:dyDescent="0.2">
      <c r="A38" s="47" t="s">
        <v>103</v>
      </c>
      <c r="B38" s="48" t="s">
        <v>183</v>
      </c>
      <c r="C38" s="49">
        <v>239</v>
      </c>
      <c r="D38" s="50">
        <v>0.49840000000000001</v>
      </c>
      <c r="E38" s="50">
        <v>3.5904802874378534</v>
      </c>
      <c r="F38" s="50">
        <v>1.2141999999999999</v>
      </c>
      <c r="G38" s="50">
        <v>5.9055999999999997</v>
      </c>
      <c r="H38" s="50">
        <v>0.24149999999999999</v>
      </c>
      <c r="I38" s="50">
        <v>7.6050000000000004</v>
      </c>
      <c r="J38" s="51" t="s">
        <v>6</v>
      </c>
      <c r="K38" s="52" t="s">
        <v>6</v>
      </c>
    </row>
    <row r="39" spans="1:11" x14ac:dyDescent="0.2">
      <c r="A39" s="47" t="s">
        <v>48</v>
      </c>
      <c r="B39" s="48" t="s">
        <v>259</v>
      </c>
      <c r="C39" s="49">
        <v>183</v>
      </c>
      <c r="D39" s="50">
        <v>4.3247999999999998</v>
      </c>
      <c r="E39" s="50">
        <v>3.5904802874378534</v>
      </c>
      <c r="F39" s="50">
        <v>0.83279999999999998</v>
      </c>
      <c r="G39" s="50">
        <v>6.2580999999999998</v>
      </c>
      <c r="H39" s="50">
        <v>0</v>
      </c>
      <c r="I39" s="50">
        <v>8.1941000000000006</v>
      </c>
      <c r="J39" s="51" t="s">
        <v>6</v>
      </c>
      <c r="K39" s="52" t="s">
        <v>6</v>
      </c>
    </row>
    <row r="40" spans="1:11" x14ac:dyDescent="0.2">
      <c r="A40" s="47" t="s">
        <v>89</v>
      </c>
      <c r="B40" s="48" t="s">
        <v>282</v>
      </c>
      <c r="C40" s="49">
        <v>351</v>
      </c>
      <c r="D40" s="50">
        <v>3.7667999999999999</v>
      </c>
      <c r="E40" s="50">
        <v>3.5904802874378534</v>
      </c>
      <c r="F40" s="50">
        <v>1.6162000000000001</v>
      </c>
      <c r="G40" s="50">
        <v>5.5145999999999997</v>
      </c>
      <c r="H40" s="50">
        <v>0.77629999999999999</v>
      </c>
      <c r="I40" s="50">
        <v>6.8531000000000004</v>
      </c>
      <c r="J40" s="51" t="s">
        <v>6</v>
      </c>
      <c r="K40" s="52" t="s">
        <v>6</v>
      </c>
    </row>
    <row r="41" spans="1:11" x14ac:dyDescent="0.2">
      <c r="A41" s="47" t="s">
        <v>8</v>
      </c>
      <c r="B41" s="48" t="s">
        <v>138</v>
      </c>
      <c r="C41" s="49" t="s">
        <v>471</v>
      </c>
      <c r="D41" s="50" t="s">
        <v>471</v>
      </c>
      <c r="E41" s="50">
        <v>3.5904802874378534</v>
      </c>
      <c r="F41" s="50" t="s">
        <v>471</v>
      </c>
      <c r="G41" s="50" t="s">
        <v>471</v>
      </c>
      <c r="H41" s="50" t="s">
        <v>471</v>
      </c>
      <c r="I41" s="50" t="s">
        <v>471</v>
      </c>
      <c r="J41" s="51" t="s">
        <v>348</v>
      </c>
      <c r="K41" s="52" t="s">
        <v>348</v>
      </c>
    </row>
    <row r="42" spans="1:11" x14ac:dyDescent="0.2">
      <c r="A42" s="47" t="s">
        <v>80</v>
      </c>
      <c r="B42" s="48" t="s">
        <v>218</v>
      </c>
      <c r="C42" s="49">
        <v>208</v>
      </c>
      <c r="D42" s="50">
        <v>3.9357000000000002</v>
      </c>
      <c r="E42" s="50">
        <v>3.5904802874378534</v>
      </c>
      <c r="F42" s="50">
        <v>1.0309999999999999</v>
      </c>
      <c r="G42" s="50">
        <v>6.0911999999999997</v>
      </c>
      <c r="H42" s="50">
        <v>6.08E-2</v>
      </c>
      <c r="I42" s="50">
        <v>7.9420999999999999</v>
      </c>
      <c r="J42" s="51" t="s">
        <v>6</v>
      </c>
      <c r="K42" s="52" t="s">
        <v>6</v>
      </c>
    </row>
    <row r="43" spans="1:11" x14ac:dyDescent="0.2">
      <c r="A43" s="47" t="s">
        <v>41</v>
      </c>
      <c r="B43" s="48" t="s">
        <v>354</v>
      </c>
      <c r="C43" s="49">
        <v>113</v>
      </c>
      <c r="D43" s="50">
        <v>0.69610000000000005</v>
      </c>
      <c r="E43" s="50">
        <v>3.5904802874378534</v>
      </c>
      <c r="F43" s="50">
        <v>0.11459999999999999</v>
      </c>
      <c r="G43" s="50">
        <v>6.9516999999999998</v>
      </c>
      <c r="H43" s="50">
        <v>0</v>
      </c>
      <c r="I43" s="50">
        <v>9.6191999999999993</v>
      </c>
      <c r="J43" s="51" t="s">
        <v>6</v>
      </c>
      <c r="K43" s="52" t="s">
        <v>6</v>
      </c>
    </row>
    <row r="44" spans="1:11" x14ac:dyDescent="0.2">
      <c r="A44" s="47" t="s">
        <v>90</v>
      </c>
      <c r="B44" s="48" t="s">
        <v>260</v>
      </c>
      <c r="C44" s="49">
        <v>226</v>
      </c>
      <c r="D44" s="50">
        <v>5.65</v>
      </c>
      <c r="E44" s="50">
        <v>3.5904802874378534</v>
      </c>
      <c r="F44" s="50">
        <v>1.1156999999999999</v>
      </c>
      <c r="G44" s="50">
        <v>5.9917999999999996</v>
      </c>
      <c r="H44" s="50">
        <v>0.1482</v>
      </c>
      <c r="I44" s="50">
        <v>7.7508999999999997</v>
      </c>
      <c r="J44" s="51" t="s">
        <v>6</v>
      </c>
      <c r="K44" s="52" t="s">
        <v>6</v>
      </c>
    </row>
    <row r="45" spans="1:11" x14ac:dyDescent="0.2">
      <c r="A45" s="47" t="s">
        <v>128</v>
      </c>
      <c r="B45" s="48" t="s">
        <v>195</v>
      </c>
      <c r="C45" s="49">
        <v>124</v>
      </c>
      <c r="D45" s="50">
        <v>5.1272000000000002</v>
      </c>
      <c r="E45" s="50">
        <v>3.5904802874378534</v>
      </c>
      <c r="F45" s="50">
        <v>0.22850000000000001</v>
      </c>
      <c r="G45" s="50">
        <v>6.8327999999999998</v>
      </c>
      <c r="H45" s="50">
        <v>0</v>
      </c>
      <c r="I45" s="50">
        <v>9.3656000000000006</v>
      </c>
      <c r="J45" s="51" t="s">
        <v>6</v>
      </c>
      <c r="K45" s="52" t="s">
        <v>6</v>
      </c>
    </row>
    <row r="46" spans="1:11" x14ac:dyDescent="0.2">
      <c r="A46" s="47" t="s">
        <v>67</v>
      </c>
      <c r="B46" s="48" t="s">
        <v>261</v>
      </c>
      <c r="C46" s="49">
        <v>158</v>
      </c>
      <c r="D46" s="50">
        <v>6.0651000000000002</v>
      </c>
      <c r="E46" s="50">
        <v>3.5904802874378534</v>
      </c>
      <c r="F46" s="50">
        <v>0.67359999999999998</v>
      </c>
      <c r="G46" s="50">
        <v>6.4348999999999998</v>
      </c>
      <c r="H46" s="50">
        <v>0</v>
      </c>
      <c r="I46" s="50">
        <v>8.6437000000000008</v>
      </c>
      <c r="J46" s="51" t="s">
        <v>6</v>
      </c>
      <c r="K46" s="52" t="s">
        <v>6</v>
      </c>
    </row>
    <row r="47" spans="1:11" x14ac:dyDescent="0.2">
      <c r="A47" s="47" t="s">
        <v>51</v>
      </c>
      <c r="B47" s="48" t="s">
        <v>160</v>
      </c>
      <c r="C47" s="49">
        <v>141</v>
      </c>
      <c r="D47" s="50">
        <v>2.3029999999999999</v>
      </c>
      <c r="E47" s="50">
        <v>3.5904802874378534</v>
      </c>
      <c r="F47" s="50">
        <v>0.44500000000000001</v>
      </c>
      <c r="G47" s="50">
        <v>6.6210000000000004</v>
      </c>
      <c r="H47" s="50">
        <v>0</v>
      </c>
      <c r="I47" s="50">
        <v>8.9696999999999996</v>
      </c>
      <c r="J47" s="51" t="s">
        <v>6</v>
      </c>
      <c r="K47" s="52" t="s">
        <v>6</v>
      </c>
    </row>
    <row r="48" spans="1:11" x14ac:dyDescent="0.2">
      <c r="A48" s="47" t="s">
        <v>30</v>
      </c>
      <c r="B48" s="48" t="s">
        <v>149</v>
      </c>
      <c r="C48" s="49">
        <v>55</v>
      </c>
      <c r="D48" s="50">
        <v>5.6653000000000002</v>
      </c>
      <c r="E48" s="50">
        <v>3.5904802874378534</v>
      </c>
      <c r="F48" s="50">
        <v>0</v>
      </c>
      <c r="G48" s="50">
        <v>8.4688999999999997</v>
      </c>
      <c r="H48" s="50">
        <v>0</v>
      </c>
      <c r="I48" s="50">
        <v>12.5459</v>
      </c>
      <c r="J48" s="51" t="s">
        <v>6</v>
      </c>
      <c r="K48" s="52" t="s">
        <v>6</v>
      </c>
    </row>
    <row r="49" spans="1:11" x14ac:dyDescent="0.2">
      <c r="A49" s="47" t="s">
        <v>56</v>
      </c>
      <c r="B49" s="48" t="s">
        <v>262</v>
      </c>
      <c r="C49" s="49">
        <v>153</v>
      </c>
      <c r="D49" s="50">
        <v>6.4726999999999997</v>
      </c>
      <c r="E49" s="50">
        <v>3.5904802874378534</v>
      </c>
      <c r="F49" s="50">
        <v>0.64870000000000005</v>
      </c>
      <c r="G49" s="50">
        <v>6.4748999999999999</v>
      </c>
      <c r="H49" s="50">
        <v>0</v>
      </c>
      <c r="I49" s="50">
        <v>8.7194000000000003</v>
      </c>
      <c r="J49" s="51" t="s">
        <v>6</v>
      </c>
      <c r="K49" s="52" t="s">
        <v>6</v>
      </c>
    </row>
    <row r="50" spans="1:11" x14ac:dyDescent="0.2">
      <c r="A50" s="47" t="s">
        <v>79</v>
      </c>
      <c r="B50" s="48" t="s">
        <v>174</v>
      </c>
      <c r="C50" s="49">
        <v>175</v>
      </c>
      <c r="D50" s="50">
        <v>3.7814999999999999</v>
      </c>
      <c r="E50" s="50">
        <v>3.5904802874378534</v>
      </c>
      <c r="F50" s="50">
        <v>0.77039999999999997</v>
      </c>
      <c r="G50" s="50">
        <v>6.2756999999999996</v>
      </c>
      <c r="H50" s="50">
        <v>0</v>
      </c>
      <c r="I50" s="50">
        <v>8.3697999999999997</v>
      </c>
      <c r="J50" s="51" t="s">
        <v>6</v>
      </c>
      <c r="K50" s="52" t="s">
        <v>6</v>
      </c>
    </row>
    <row r="51" spans="1:11" x14ac:dyDescent="0.2">
      <c r="A51" s="47" t="s">
        <v>108</v>
      </c>
      <c r="B51" s="48" t="s">
        <v>219</v>
      </c>
      <c r="C51" s="49">
        <v>394</v>
      </c>
      <c r="D51" s="50">
        <v>3.3498999999999999</v>
      </c>
      <c r="E51" s="50">
        <v>3.5904802874378534</v>
      </c>
      <c r="F51" s="50">
        <v>1.7344999999999999</v>
      </c>
      <c r="G51" s="50">
        <v>5.4053000000000004</v>
      </c>
      <c r="H51" s="50">
        <v>0.91069999999999995</v>
      </c>
      <c r="I51" s="50">
        <v>6.6726000000000001</v>
      </c>
      <c r="J51" s="51" t="s">
        <v>6</v>
      </c>
      <c r="K51" s="52" t="s">
        <v>6</v>
      </c>
    </row>
    <row r="52" spans="1:11" x14ac:dyDescent="0.2">
      <c r="A52" s="47" t="s">
        <v>81</v>
      </c>
      <c r="B52" s="48" t="s">
        <v>355</v>
      </c>
      <c r="C52" s="49">
        <v>285</v>
      </c>
      <c r="D52" s="50">
        <v>4.7515000000000001</v>
      </c>
      <c r="E52" s="50">
        <v>3.5904802874378534</v>
      </c>
      <c r="F52" s="50">
        <v>1.4177999999999999</v>
      </c>
      <c r="G52" s="50">
        <v>5.7239000000000004</v>
      </c>
      <c r="H52" s="50">
        <v>0.48409999999999997</v>
      </c>
      <c r="I52" s="50">
        <v>7.2596999999999996</v>
      </c>
      <c r="J52" s="51" t="s">
        <v>6</v>
      </c>
      <c r="K52" s="52" t="s">
        <v>6</v>
      </c>
    </row>
    <row r="53" spans="1:11" x14ac:dyDescent="0.2">
      <c r="A53" s="47" t="s">
        <v>100</v>
      </c>
      <c r="B53" s="48" t="s">
        <v>284</v>
      </c>
      <c r="C53" s="49">
        <v>226</v>
      </c>
      <c r="D53" s="50">
        <v>0.95299999999999996</v>
      </c>
      <c r="E53" s="50">
        <v>3.5904802874378534</v>
      </c>
      <c r="F53" s="50">
        <v>1.1156999999999999</v>
      </c>
      <c r="G53" s="50">
        <v>5.9917999999999996</v>
      </c>
      <c r="H53" s="50">
        <v>0.1482</v>
      </c>
      <c r="I53" s="50">
        <v>7.7508999999999997</v>
      </c>
      <c r="J53" s="51" t="s">
        <v>6</v>
      </c>
      <c r="K53" s="52" t="s">
        <v>6</v>
      </c>
    </row>
    <row r="54" spans="1:11" x14ac:dyDescent="0.2">
      <c r="A54" s="47" t="s">
        <v>55</v>
      </c>
      <c r="B54" s="48" t="s">
        <v>164</v>
      </c>
      <c r="C54" s="49">
        <v>159</v>
      </c>
      <c r="D54" s="50">
        <v>3.8976000000000002</v>
      </c>
      <c r="E54" s="50">
        <v>3.5904802874378534</v>
      </c>
      <c r="F54" s="50">
        <v>0.67820000000000003</v>
      </c>
      <c r="G54" s="50">
        <v>6.4343000000000004</v>
      </c>
      <c r="H54" s="50">
        <v>0</v>
      </c>
      <c r="I54" s="50">
        <v>8.6222999999999992</v>
      </c>
      <c r="J54" s="51" t="s">
        <v>6</v>
      </c>
      <c r="K54" s="52" t="s">
        <v>6</v>
      </c>
    </row>
    <row r="55" spans="1:11" x14ac:dyDescent="0.2">
      <c r="A55" s="47" t="s">
        <v>97</v>
      </c>
      <c r="B55" s="48" t="s">
        <v>182</v>
      </c>
      <c r="C55" s="49">
        <v>196</v>
      </c>
      <c r="D55" s="50">
        <v>6.7298999999999998</v>
      </c>
      <c r="E55" s="50">
        <v>3.5904802874378534</v>
      </c>
      <c r="F55" s="50">
        <v>0.9667</v>
      </c>
      <c r="G55" s="50">
        <v>6.1303999999999998</v>
      </c>
      <c r="H55" s="50">
        <v>1.9300000000000001E-2</v>
      </c>
      <c r="I55" s="50">
        <v>8.0688999999999993</v>
      </c>
      <c r="J55" s="51" t="s">
        <v>6</v>
      </c>
      <c r="K55" s="52" t="s">
        <v>6</v>
      </c>
    </row>
    <row r="56" spans="1:11" x14ac:dyDescent="0.2">
      <c r="A56" s="47" t="s">
        <v>72</v>
      </c>
      <c r="B56" s="48" t="s">
        <v>263</v>
      </c>
      <c r="C56" s="49">
        <v>152</v>
      </c>
      <c r="D56" s="50">
        <v>2.4916</v>
      </c>
      <c r="E56" s="50">
        <v>3.5904802874378534</v>
      </c>
      <c r="F56" s="50">
        <v>0.62949999999999995</v>
      </c>
      <c r="G56" s="50">
        <v>6.4919000000000002</v>
      </c>
      <c r="H56" s="50">
        <v>0</v>
      </c>
      <c r="I56" s="50">
        <v>8.7265999999999995</v>
      </c>
      <c r="J56" s="51" t="s">
        <v>6</v>
      </c>
      <c r="K56" s="52" t="s">
        <v>6</v>
      </c>
    </row>
    <row r="57" spans="1:11" x14ac:dyDescent="0.2">
      <c r="A57" s="47" t="s">
        <v>106</v>
      </c>
      <c r="B57" s="48" t="s">
        <v>185</v>
      </c>
      <c r="C57" s="49">
        <v>470</v>
      </c>
      <c r="D57" s="50">
        <v>4.5776000000000003</v>
      </c>
      <c r="E57" s="50">
        <v>3.5904802874378534</v>
      </c>
      <c r="F57" s="50">
        <v>1.8940999999999999</v>
      </c>
      <c r="G57" s="50">
        <v>5.2534000000000001</v>
      </c>
      <c r="H57" s="50">
        <v>1.1189</v>
      </c>
      <c r="I57" s="50">
        <v>6.3853</v>
      </c>
      <c r="J57" s="51" t="s">
        <v>6</v>
      </c>
      <c r="K57" s="52" t="s">
        <v>6</v>
      </c>
    </row>
    <row r="58" spans="1:11" x14ac:dyDescent="0.2">
      <c r="A58" s="47" t="s">
        <v>60</v>
      </c>
      <c r="B58" s="48" t="s">
        <v>165</v>
      </c>
      <c r="C58" s="49">
        <v>178</v>
      </c>
      <c r="D58" s="50">
        <v>7.8705999999999996</v>
      </c>
      <c r="E58" s="50">
        <v>3.5904802874378534</v>
      </c>
      <c r="F58" s="50">
        <v>0.7923</v>
      </c>
      <c r="G58" s="50">
        <v>6.2728000000000002</v>
      </c>
      <c r="H58" s="50">
        <v>0</v>
      </c>
      <c r="I58" s="50">
        <v>8.3118999999999996</v>
      </c>
      <c r="J58" s="51" t="s">
        <v>6</v>
      </c>
      <c r="K58" s="52" t="s">
        <v>6</v>
      </c>
    </row>
    <row r="59" spans="1:11" x14ac:dyDescent="0.2">
      <c r="A59" s="47" t="s">
        <v>27</v>
      </c>
      <c r="B59" s="48" t="s">
        <v>146</v>
      </c>
      <c r="C59" s="49">
        <v>80</v>
      </c>
      <c r="D59" s="50">
        <v>1.3389</v>
      </c>
      <c r="E59" s="50">
        <v>3.5904802874378534</v>
      </c>
      <c r="F59" s="50">
        <v>0</v>
      </c>
      <c r="G59" s="50">
        <v>7.4924999999999997</v>
      </c>
      <c r="H59" s="50">
        <v>0</v>
      </c>
      <c r="I59" s="50">
        <v>10.939500000000001</v>
      </c>
      <c r="J59" s="51" t="s">
        <v>6</v>
      </c>
      <c r="K59" s="52" t="s">
        <v>6</v>
      </c>
    </row>
    <row r="60" spans="1:11" x14ac:dyDescent="0.2">
      <c r="A60" s="47" t="s">
        <v>110</v>
      </c>
      <c r="B60" s="48" t="s">
        <v>187</v>
      </c>
      <c r="C60" s="49">
        <v>512</v>
      </c>
      <c r="D60" s="50">
        <v>4.1928000000000001</v>
      </c>
      <c r="E60" s="50">
        <v>3.5904802874378534</v>
      </c>
      <c r="F60" s="50">
        <v>1.9657</v>
      </c>
      <c r="G60" s="50">
        <v>5.1848000000000001</v>
      </c>
      <c r="H60" s="50">
        <v>1.2158</v>
      </c>
      <c r="I60" s="50">
        <v>6.2657999999999996</v>
      </c>
      <c r="J60" s="51" t="s">
        <v>6</v>
      </c>
      <c r="K60" s="52" t="s">
        <v>6</v>
      </c>
    </row>
    <row r="61" spans="1:11" x14ac:dyDescent="0.2">
      <c r="A61" s="47" t="s">
        <v>11</v>
      </c>
      <c r="B61" s="48" t="s">
        <v>139</v>
      </c>
      <c r="C61" s="49">
        <v>11</v>
      </c>
      <c r="D61" s="50">
        <v>7.2648000000000001</v>
      </c>
      <c r="E61" s="50">
        <v>3.5904802874378534</v>
      </c>
      <c r="F61" s="50">
        <v>0</v>
      </c>
      <c r="G61" s="50">
        <v>14.804399999999999</v>
      </c>
      <c r="H61" s="50">
        <v>0</v>
      </c>
      <c r="I61" s="50">
        <v>26.3809</v>
      </c>
      <c r="J61" s="51" t="s">
        <v>6</v>
      </c>
      <c r="K61" s="52" t="s">
        <v>6</v>
      </c>
    </row>
    <row r="62" spans="1:11" x14ac:dyDescent="0.2">
      <c r="A62" s="47" t="s">
        <v>247</v>
      </c>
      <c r="B62" s="48" t="s">
        <v>248</v>
      </c>
      <c r="C62" s="49">
        <v>137</v>
      </c>
      <c r="D62" s="50">
        <v>2.0188999999999999</v>
      </c>
      <c r="E62" s="50">
        <v>3.5904802874378534</v>
      </c>
      <c r="F62" s="50">
        <v>0.38790000000000002</v>
      </c>
      <c r="G62" s="50">
        <v>6.6239999999999997</v>
      </c>
      <c r="H62" s="50">
        <v>0</v>
      </c>
      <c r="I62" s="50">
        <v>9.0449000000000002</v>
      </c>
      <c r="J62" s="51" t="s">
        <v>6</v>
      </c>
      <c r="K62" s="52" t="s">
        <v>6</v>
      </c>
    </row>
    <row r="63" spans="1:11" x14ac:dyDescent="0.2">
      <c r="A63" s="47" t="s">
        <v>85</v>
      </c>
      <c r="B63" s="48" t="s">
        <v>177</v>
      </c>
      <c r="C63" s="49">
        <v>216</v>
      </c>
      <c r="D63" s="50">
        <v>4.2564000000000002</v>
      </c>
      <c r="E63" s="50">
        <v>3.5904802874378534</v>
      </c>
      <c r="F63" s="50">
        <v>1.0625</v>
      </c>
      <c r="G63" s="50">
        <v>6.0129999999999999</v>
      </c>
      <c r="H63" s="50">
        <v>9.5000000000000001E-2</v>
      </c>
      <c r="I63" s="50">
        <v>7.8258999999999999</v>
      </c>
      <c r="J63" s="51" t="s">
        <v>6</v>
      </c>
      <c r="K63" s="52" t="s">
        <v>6</v>
      </c>
    </row>
    <row r="64" spans="1:11" x14ac:dyDescent="0.2">
      <c r="A64" s="47" t="s">
        <v>17</v>
      </c>
      <c r="B64" s="48" t="s">
        <v>265</v>
      </c>
      <c r="C64" s="49">
        <v>128</v>
      </c>
      <c r="D64" s="50">
        <v>4.7888000000000002</v>
      </c>
      <c r="E64" s="50">
        <v>3.5904802874378534</v>
      </c>
      <c r="F64" s="50">
        <v>0.27400000000000002</v>
      </c>
      <c r="G64" s="50">
        <v>6.7786</v>
      </c>
      <c r="H64" s="50">
        <v>0</v>
      </c>
      <c r="I64" s="50">
        <v>9.2363</v>
      </c>
      <c r="J64" s="51" t="s">
        <v>6</v>
      </c>
      <c r="K64" s="52" t="s">
        <v>6</v>
      </c>
    </row>
    <row r="65" spans="1:11" x14ac:dyDescent="0.2">
      <c r="A65" s="47" t="s">
        <v>40</v>
      </c>
      <c r="B65" s="48" t="s">
        <v>154</v>
      </c>
      <c r="C65" s="49">
        <v>130</v>
      </c>
      <c r="D65" s="50">
        <v>1.8706</v>
      </c>
      <c r="E65" s="50">
        <v>3.5904802874378534</v>
      </c>
      <c r="F65" s="50">
        <v>0.29780000000000001</v>
      </c>
      <c r="G65" s="50">
        <v>6.7435999999999998</v>
      </c>
      <c r="H65" s="50">
        <v>0</v>
      </c>
      <c r="I65" s="50">
        <v>9.1601999999999997</v>
      </c>
      <c r="J65" s="51" t="s">
        <v>6</v>
      </c>
      <c r="K65" s="52" t="s">
        <v>6</v>
      </c>
    </row>
    <row r="66" spans="1:11" x14ac:dyDescent="0.2">
      <c r="A66" s="47" t="s">
        <v>63</v>
      </c>
      <c r="B66" s="48" t="s">
        <v>249</v>
      </c>
      <c r="C66" s="49">
        <v>127</v>
      </c>
      <c r="D66" s="50">
        <v>2.8277999999999999</v>
      </c>
      <c r="E66" s="50">
        <v>3.5904802874378534</v>
      </c>
      <c r="F66" s="50">
        <v>0.26240000000000002</v>
      </c>
      <c r="G66" s="50">
        <v>6.7942999999999998</v>
      </c>
      <c r="H66" s="50">
        <v>0</v>
      </c>
      <c r="I66" s="50">
        <v>9.2719000000000005</v>
      </c>
      <c r="J66" s="51" t="s">
        <v>6</v>
      </c>
      <c r="K66" s="52" t="s">
        <v>6</v>
      </c>
    </row>
    <row r="67" spans="1:11" x14ac:dyDescent="0.2">
      <c r="A67" s="47" t="s">
        <v>112</v>
      </c>
      <c r="B67" s="48" t="s">
        <v>189</v>
      </c>
      <c r="C67" s="49">
        <v>1152</v>
      </c>
      <c r="D67" s="50">
        <v>3.2017000000000002</v>
      </c>
      <c r="E67" s="50">
        <v>3.5904802874378534</v>
      </c>
      <c r="F67" s="50">
        <v>2.5049000000000001</v>
      </c>
      <c r="G67" s="50">
        <v>4.6520000000000001</v>
      </c>
      <c r="H67" s="50">
        <v>1.9644999999999999</v>
      </c>
      <c r="I67" s="50">
        <v>5.3449999999999998</v>
      </c>
      <c r="J67" s="51" t="s">
        <v>6</v>
      </c>
      <c r="K67" s="52" t="s">
        <v>6</v>
      </c>
    </row>
    <row r="68" spans="1:11" x14ac:dyDescent="0.2">
      <c r="A68" s="47" t="s">
        <v>111</v>
      </c>
      <c r="B68" s="48" t="s">
        <v>188</v>
      </c>
      <c r="C68" s="49">
        <v>735</v>
      </c>
      <c r="D68" s="50">
        <v>2.6061999999999999</v>
      </c>
      <c r="E68" s="50">
        <v>3.5904802874378534</v>
      </c>
      <c r="F68" s="50">
        <v>2.2284999999999999</v>
      </c>
      <c r="G68" s="50">
        <v>4.9173</v>
      </c>
      <c r="H68" s="50">
        <v>1.5811999999999999</v>
      </c>
      <c r="I68" s="50">
        <v>5.8094999999999999</v>
      </c>
      <c r="J68" s="51" t="s">
        <v>6</v>
      </c>
      <c r="K68" s="52" t="s">
        <v>6</v>
      </c>
    </row>
    <row r="69" spans="1:11" x14ac:dyDescent="0.2">
      <c r="A69" s="47" t="s">
        <v>35</v>
      </c>
      <c r="B69" s="48" t="s">
        <v>151</v>
      </c>
      <c r="C69" s="49">
        <v>128</v>
      </c>
      <c r="D69" s="50">
        <v>1.544</v>
      </c>
      <c r="E69" s="50">
        <v>3.5904802874378534</v>
      </c>
      <c r="F69" s="50">
        <v>0.27400000000000002</v>
      </c>
      <c r="G69" s="50">
        <v>6.7786</v>
      </c>
      <c r="H69" s="50">
        <v>0</v>
      </c>
      <c r="I69" s="50">
        <v>9.2363</v>
      </c>
      <c r="J69" s="51" t="s">
        <v>6</v>
      </c>
      <c r="K69" s="52" t="s">
        <v>6</v>
      </c>
    </row>
    <row r="70" spans="1:11" x14ac:dyDescent="0.2">
      <c r="A70" s="47" t="s">
        <v>93</v>
      </c>
      <c r="B70" s="48" t="s">
        <v>180</v>
      </c>
      <c r="C70" s="49">
        <v>172</v>
      </c>
      <c r="D70" s="50">
        <v>1.2755000000000001</v>
      </c>
      <c r="E70" s="50">
        <v>3.5904802874378534</v>
      </c>
      <c r="F70" s="50">
        <v>0.75019999999999998</v>
      </c>
      <c r="G70" s="50">
        <v>6.3198999999999996</v>
      </c>
      <c r="H70" s="50">
        <v>0</v>
      </c>
      <c r="I70" s="50">
        <v>8.4138999999999999</v>
      </c>
      <c r="J70" s="51" t="s">
        <v>6</v>
      </c>
      <c r="K70" s="52" t="s">
        <v>6</v>
      </c>
    </row>
    <row r="71" spans="1:11" x14ac:dyDescent="0.2">
      <c r="A71" s="47" t="s">
        <v>44</v>
      </c>
      <c r="B71" s="48" t="s">
        <v>228</v>
      </c>
      <c r="C71" s="49">
        <v>71</v>
      </c>
      <c r="D71" s="50">
        <v>10.0268</v>
      </c>
      <c r="E71" s="50">
        <v>3.5904802874378534</v>
      </c>
      <c r="F71" s="50">
        <v>0</v>
      </c>
      <c r="G71" s="50">
        <v>7.8842999999999996</v>
      </c>
      <c r="H71" s="50">
        <v>0</v>
      </c>
      <c r="I71" s="50">
        <v>11.254099999999999</v>
      </c>
      <c r="J71" s="51" t="s">
        <v>6</v>
      </c>
      <c r="K71" s="52" t="s">
        <v>6</v>
      </c>
    </row>
    <row r="72" spans="1:11" x14ac:dyDescent="0.2">
      <c r="A72" s="47" t="s">
        <v>109</v>
      </c>
      <c r="B72" s="48" t="s">
        <v>186</v>
      </c>
      <c r="C72" s="49">
        <v>517</v>
      </c>
      <c r="D72" s="50">
        <v>3.3435000000000001</v>
      </c>
      <c r="E72" s="50">
        <v>3.5904802874378534</v>
      </c>
      <c r="F72" s="50">
        <v>1.9689000000000001</v>
      </c>
      <c r="G72" s="50">
        <v>5.1749000000000001</v>
      </c>
      <c r="H72" s="50">
        <v>1.2231000000000001</v>
      </c>
      <c r="I72" s="50">
        <v>6.2614999999999998</v>
      </c>
      <c r="J72" s="51" t="s">
        <v>6</v>
      </c>
      <c r="K72" s="52" t="s">
        <v>6</v>
      </c>
    </row>
    <row r="73" spans="1:11" x14ac:dyDescent="0.2">
      <c r="A73" s="47" t="s">
        <v>23</v>
      </c>
      <c r="B73" s="48" t="s">
        <v>144</v>
      </c>
      <c r="C73" s="49">
        <v>211</v>
      </c>
      <c r="D73" s="50">
        <v>2.8003</v>
      </c>
      <c r="E73" s="50">
        <v>3.5904802874378534</v>
      </c>
      <c r="F73" s="50">
        <v>1.0418000000000001</v>
      </c>
      <c r="G73" s="50">
        <v>6.0651999999999999</v>
      </c>
      <c r="H73" s="50">
        <v>7.2900000000000006E-2</v>
      </c>
      <c r="I73" s="50">
        <v>7.9059999999999997</v>
      </c>
      <c r="J73" s="51" t="s">
        <v>6</v>
      </c>
      <c r="K73" s="52" t="s">
        <v>6</v>
      </c>
    </row>
    <row r="74" spans="1:11" x14ac:dyDescent="0.2">
      <c r="A74" s="47" t="s">
        <v>58</v>
      </c>
      <c r="B74" s="48" t="s">
        <v>356</v>
      </c>
      <c r="C74" s="49">
        <v>266</v>
      </c>
      <c r="D74" s="50">
        <v>3.2591000000000001</v>
      </c>
      <c r="E74" s="50">
        <v>3.5904802874378534</v>
      </c>
      <c r="F74" s="50">
        <v>1.3129</v>
      </c>
      <c r="G74" s="50">
        <v>5.8025000000000002</v>
      </c>
      <c r="H74" s="50">
        <v>0.41860000000000003</v>
      </c>
      <c r="I74" s="50">
        <v>7.3986999999999998</v>
      </c>
      <c r="J74" s="51" t="s">
        <v>6</v>
      </c>
      <c r="K74" s="52" t="s">
        <v>6</v>
      </c>
    </row>
    <row r="75" spans="1:11" x14ac:dyDescent="0.2">
      <c r="A75" s="47" t="s">
        <v>50</v>
      </c>
      <c r="B75" s="48" t="s">
        <v>266</v>
      </c>
      <c r="C75" s="49">
        <v>118</v>
      </c>
      <c r="D75" s="50">
        <v>9.5367999999999995</v>
      </c>
      <c r="E75" s="50">
        <v>3.5904802874378534</v>
      </c>
      <c r="F75" s="50">
        <v>0.1648</v>
      </c>
      <c r="G75" s="50">
        <v>6.8548</v>
      </c>
      <c r="H75" s="50">
        <v>0</v>
      </c>
      <c r="I75" s="50">
        <v>9.4603999999999999</v>
      </c>
      <c r="J75" s="51" t="s">
        <v>224</v>
      </c>
      <c r="K75" s="52" t="s">
        <v>6</v>
      </c>
    </row>
    <row r="76" spans="1:11" x14ac:dyDescent="0.2">
      <c r="A76" s="47" t="s">
        <v>83</v>
      </c>
      <c r="B76" s="48" t="s">
        <v>176</v>
      </c>
      <c r="C76" s="49">
        <v>269</v>
      </c>
      <c r="D76" s="50">
        <v>5.0438999999999998</v>
      </c>
      <c r="E76" s="50">
        <v>3.5904802874378534</v>
      </c>
      <c r="F76" s="50">
        <v>1.3273999999999999</v>
      </c>
      <c r="G76" s="50">
        <v>5.7911000000000001</v>
      </c>
      <c r="H76" s="50">
        <v>0.42630000000000001</v>
      </c>
      <c r="I76" s="50">
        <v>7.3667999999999996</v>
      </c>
      <c r="J76" s="51" t="s">
        <v>6</v>
      </c>
      <c r="K76" s="52" t="s">
        <v>6</v>
      </c>
    </row>
    <row r="77" spans="1:11" x14ac:dyDescent="0.2">
      <c r="A77" s="47" t="s">
        <v>75</v>
      </c>
      <c r="B77" s="48" t="s">
        <v>172</v>
      </c>
      <c r="C77" s="49">
        <v>183</v>
      </c>
      <c r="D77" s="50">
        <v>2.1894999999999998</v>
      </c>
      <c r="E77" s="50">
        <v>3.5904802874378534</v>
      </c>
      <c r="F77" s="50">
        <v>0.83279999999999998</v>
      </c>
      <c r="G77" s="50">
        <v>6.2580999999999998</v>
      </c>
      <c r="H77" s="50">
        <v>0</v>
      </c>
      <c r="I77" s="50">
        <v>8.1941000000000006</v>
      </c>
      <c r="J77" s="51" t="s">
        <v>6</v>
      </c>
      <c r="K77" s="52" t="s">
        <v>6</v>
      </c>
    </row>
    <row r="78" spans="1:11" x14ac:dyDescent="0.2">
      <c r="A78" s="47" t="s">
        <v>70</v>
      </c>
      <c r="B78" s="48" t="s">
        <v>168</v>
      </c>
      <c r="C78" s="49">
        <v>465</v>
      </c>
      <c r="D78" s="50">
        <v>2.7280000000000002</v>
      </c>
      <c r="E78" s="50">
        <v>3.5904802874378534</v>
      </c>
      <c r="F78" s="50">
        <v>1.8789</v>
      </c>
      <c r="G78" s="50">
        <v>5.2634999999999996</v>
      </c>
      <c r="H78" s="50">
        <v>1.1119000000000001</v>
      </c>
      <c r="I78" s="50">
        <v>6.4120999999999997</v>
      </c>
      <c r="J78" s="51" t="s">
        <v>6</v>
      </c>
      <c r="K78" s="52" t="s">
        <v>6</v>
      </c>
    </row>
    <row r="79" spans="1:11" x14ac:dyDescent="0.2">
      <c r="A79" s="47" t="s">
        <v>104</v>
      </c>
      <c r="B79" s="48" t="s">
        <v>285</v>
      </c>
      <c r="C79" s="49">
        <v>280</v>
      </c>
      <c r="D79" s="50">
        <v>3.9889999999999999</v>
      </c>
      <c r="E79" s="50">
        <v>3.5904802874378534</v>
      </c>
      <c r="F79" s="50">
        <v>1.3946000000000001</v>
      </c>
      <c r="G79" s="50">
        <v>5.7255000000000003</v>
      </c>
      <c r="H79" s="50">
        <v>0.4627</v>
      </c>
      <c r="I79" s="50">
        <v>7.2949000000000002</v>
      </c>
      <c r="J79" s="51" t="s">
        <v>6</v>
      </c>
      <c r="K79" s="52" t="s">
        <v>6</v>
      </c>
    </row>
    <row r="80" spans="1:11" x14ac:dyDescent="0.2">
      <c r="A80" s="47" t="s">
        <v>61</v>
      </c>
      <c r="B80" s="48" t="s">
        <v>267</v>
      </c>
      <c r="C80" s="49">
        <v>168</v>
      </c>
      <c r="D80" s="50">
        <v>1.9819</v>
      </c>
      <c r="E80" s="50">
        <v>3.5904802874378534</v>
      </c>
      <c r="F80" s="50">
        <v>0.72550000000000003</v>
      </c>
      <c r="G80" s="50">
        <v>6.3711000000000002</v>
      </c>
      <c r="H80" s="50">
        <v>0</v>
      </c>
      <c r="I80" s="50">
        <v>8.4429999999999996</v>
      </c>
      <c r="J80" s="51" t="s">
        <v>6</v>
      </c>
      <c r="K80" s="52" t="s">
        <v>6</v>
      </c>
    </row>
    <row r="81" spans="1:12" x14ac:dyDescent="0.2">
      <c r="A81" s="47" t="s">
        <v>286</v>
      </c>
      <c r="B81" s="48" t="s">
        <v>287</v>
      </c>
      <c r="C81" s="49">
        <v>205</v>
      </c>
      <c r="D81" s="50">
        <v>3.7494000000000001</v>
      </c>
      <c r="E81" s="50">
        <v>3.5904802874378534</v>
      </c>
      <c r="F81" s="50">
        <v>1.0213000000000001</v>
      </c>
      <c r="G81" s="50">
        <v>6.1120000000000001</v>
      </c>
      <c r="H81" s="50">
        <v>4.9399999999999999E-2</v>
      </c>
      <c r="I81" s="50">
        <v>7.9660000000000002</v>
      </c>
      <c r="J81" s="51" t="s">
        <v>6</v>
      </c>
      <c r="K81" s="52" t="s">
        <v>6</v>
      </c>
    </row>
    <row r="82" spans="1:12" x14ac:dyDescent="0.2">
      <c r="A82" s="47" t="s">
        <v>92</v>
      </c>
      <c r="B82" s="48" t="s">
        <v>280</v>
      </c>
      <c r="C82" s="49">
        <v>265</v>
      </c>
      <c r="D82" s="50">
        <v>2.2338</v>
      </c>
      <c r="E82" s="50">
        <v>3.5904802874378534</v>
      </c>
      <c r="F82" s="50">
        <v>1.3084</v>
      </c>
      <c r="G82" s="50">
        <v>5.8053999999999997</v>
      </c>
      <c r="H82" s="50">
        <v>0.41620000000000001</v>
      </c>
      <c r="I82" s="50">
        <v>7.4080000000000004</v>
      </c>
      <c r="J82" s="51" t="s">
        <v>6</v>
      </c>
      <c r="K82" s="52" t="s">
        <v>6</v>
      </c>
    </row>
    <row r="83" spans="1:12" x14ac:dyDescent="0.2">
      <c r="A83" s="47" t="s">
        <v>102</v>
      </c>
      <c r="B83" s="48" t="s">
        <v>281</v>
      </c>
      <c r="C83" s="49">
        <v>234</v>
      </c>
      <c r="D83" s="50">
        <v>2.4222999999999999</v>
      </c>
      <c r="E83" s="50">
        <v>3.5904802874378534</v>
      </c>
      <c r="F83" s="50">
        <v>1.1718</v>
      </c>
      <c r="G83" s="50">
        <v>5.9332000000000003</v>
      </c>
      <c r="H83" s="50">
        <v>0.20169999999999999</v>
      </c>
      <c r="I83" s="50">
        <v>7.6489000000000003</v>
      </c>
      <c r="J83" s="51" t="s">
        <v>6</v>
      </c>
      <c r="K83" s="52" t="s">
        <v>6</v>
      </c>
    </row>
    <row r="84" spans="1:12" x14ac:dyDescent="0.2">
      <c r="A84" s="47" t="s">
        <v>65</v>
      </c>
      <c r="B84" s="48" t="s">
        <v>278</v>
      </c>
      <c r="C84" s="49">
        <v>147</v>
      </c>
      <c r="D84" s="50">
        <v>3.5590999999999999</v>
      </c>
      <c r="E84" s="50">
        <v>3.5904802874378534</v>
      </c>
      <c r="F84" s="50">
        <v>0.54010000000000002</v>
      </c>
      <c r="G84" s="50">
        <v>6.5666000000000002</v>
      </c>
      <c r="H84" s="50">
        <v>0</v>
      </c>
      <c r="I84" s="50">
        <v>8.7942</v>
      </c>
      <c r="J84" s="51" t="s">
        <v>6</v>
      </c>
      <c r="K84" s="52" t="s">
        <v>6</v>
      </c>
    </row>
    <row r="85" spans="1:12" x14ac:dyDescent="0.2">
      <c r="A85" s="47" t="s">
        <v>98</v>
      </c>
      <c r="B85" s="48" t="s">
        <v>279</v>
      </c>
      <c r="C85" s="49">
        <v>305</v>
      </c>
      <c r="D85" s="50">
        <v>1.9339</v>
      </c>
      <c r="E85" s="50">
        <v>3.5904802874378534</v>
      </c>
      <c r="F85" s="50">
        <v>1.4661</v>
      </c>
      <c r="G85" s="50">
        <v>5.6496000000000004</v>
      </c>
      <c r="H85" s="50">
        <v>0.61339999999999995</v>
      </c>
      <c r="I85" s="50">
        <v>7.1265999999999998</v>
      </c>
      <c r="J85" s="51" t="s">
        <v>6</v>
      </c>
      <c r="K85" s="52" t="s">
        <v>6</v>
      </c>
    </row>
    <row r="86" spans="1:12" x14ac:dyDescent="0.2">
      <c r="A86" s="47" t="s">
        <v>69</v>
      </c>
      <c r="B86" s="48" t="s">
        <v>169</v>
      </c>
      <c r="C86" s="49">
        <v>189</v>
      </c>
      <c r="D86" s="50">
        <v>4.0316000000000001</v>
      </c>
      <c r="E86" s="50">
        <v>3.5904802874378534</v>
      </c>
      <c r="F86" s="50">
        <v>0.88890000000000002</v>
      </c>
      <c r="G86" s="50">
        <v>6.2098000000000004</v>
      </c>
      <c r="H86" s="50">
        <v>0</v>
      </c>
      <c r="I86" s="50">
        <v>8.1714000000000002</v>
      </c>
      <c r="J86" s="51" t="s">
        <v>6</v>
      </c>
      <c r="K86" s="52" t="s">
        <v>6</v>
      </c>
    </row>
    <row r="87" spans="1:12" x14ac:dyDescent="0.2">
      <c r="A87" s="47" t="s">
        <v>45</v>
      </c>
      <c r="B87" s="48" t="s">
        <v>351</v>
      </c>
      <c r="C87" s="49">
        <v>202</v>
      </c>
      <c r="D87" s="50">
        <v>2.3898999999999999</v>
      </c>
      <c r="E87" s="50">
        <v>3.5904802874378534</v>
      </c>
      <c r="F87" s="50">
        <v>1.0125999999999999</v>
      </c>
      <c r="G87" s="50">
        <v>6.1265000000000001</v>
      </c>
      <c r="H87" s="50">
        <v>3.8800000000000001E-2</v>
      </c>
      <c r="I87" s="50">
        <v>7.9740000000000002</v>
      </c>
      <c r="J87" s="51" t="s">
        <v>6</v>
      </c>
      <c r="K87" s="52" t="s">
        <v>6</v>
      </c>
    </row>
    <row r="88" spans="1:12" x14ac:dyDescent="0.2">
      <c r="A88" s="47" t="s">
        <v>54</v>
      </c>
      <c r="B88" s="48" t="s">
        <v>163</v>
      </c>
      <c r="C88" s="49">
        <v>90</v>
      </c>
      <c r="D88" s="50">
        <v>5.5575999999999999</v>
      </c>
      <c r="E88" s="50">
        <v>3.5904802874378534</v>
      </c>
      <c r="F88" s="50">
        <v>0</v>
      </c>
      <c r="G88" s="50">
        <v>7.3967000000000001</v>
      </c>
      <c r="H88" s="50">
        <v>0</v>
      </c>
      <c r="I88" s="50">
        <v>10.4734</v>
      </c>
      <c r="J88" s="51" t="s">
        <v>6</v>
      </c>
      <c r="K88" s="52" t="s">
        <v>6</v>
      </c>
    </row>
    <row r="89" spans="1:12" x14ac:dyDescent="0.2">
      <c r="A89" s="47" t="s">
        <v>42</v>
      </c>
      <c r="B89" s="48" t="s">
        <v>156</v>
      </c>
      <c r="C89" s="49">
        <v>96</v>
      </c>
      <c r="D89" s="50">
        <v>3.0579999999999998</v>
      </c>
      <c r="E89" s="50">
        <v>3.5904802874378534</v>
      </c>
      <c r="F89" s="50">
        <v>0</v>
      </c>
      <c r="G89" s="50">
        <v>7.2077</v>
      </c>
      <c r="H89" s="50">
        <v>0</v>
      </c>
      <c r="I89" s="50">
        <v>10.2126</v>
      </c>
      <c r="J89" s="51" t="s">
        <v>6</v>
      </c>
      <c r="K89" s="52" t="s">
        <v>6</v>
      </c>
    </row>
    <row r="90" spans="1:12" x14ac:dyDescent="0.2">
      <c r="A90" s="47" t="s">
        <v>25</v>
      </c>
      <c r="B90" s="48" t="s">
        <v>145</v>
      </c>
      <c r="C90" s="49">
        <v>15</v>
      </c>
      <c r="D90" s="50">
        <v>8.2651000000000003</v>
      </c>
      <c r="E90" s="50">
        <v>3.5904802874378534</v>
      </c>
      <c r="F90" s="50">
        <v>0</v>
      </c>
      <c r="G90" s="50">
        <v>12.55</v>
      </c>
      <c r="H90" s="50">
        <v>0</v>
      </c>
      <c r="I90" s="50">
        <v>22.819700000000001</v>
      </c>
      <c r="J90" s="51" t="s">
        <v>6</v>
      </c>
      <c r="K90" s="52" t="s">
        <v>6</v>
      </c>
    </row>
    <row r="91" spans="1:12" x14ac:dyDescent="0.2">
      <c r="A91" s="47" t="s">
        <v>74</v>
      </c>
      <c r="B91" s="48" t="s">
        <v>220</v>
      </c>
      <c r="C91" s="49">
        <v>320</v>
      </c>
      <c r="D91" s="50">
        <v>6.5058999999999996</v>
      </c>
      <c r="E91" s="50">
        <v>3.5904802874378534</v>
      </c>
      <c r="F91" s="50">
        <v>1.5369999999999999</v>
      </c>
      <c r="G91" s="50">
        <v>5.5953999999999997</v>
      </c>
      <c r="H91" s="50">
        <v>0.66359999999999997</v>
      </c>
      <c r="I91" s="50">
        <v>7.0408999999999997</v>
      </c>
      <c r="J91" s="51" t="s">
        <v>6</v>
      </c>
      <c r="K91" s="52" t="s">
        <v>6</v>
      </c>
    </row>
    <row r="92" spans="1:12" x14ac:dyDescent="0.2">
      <c r="A92" s="47" t="s">
        <v>28</v>
      </c>
      <c r="B92" s="48" t="s">
        <v>147</v>
      </c>
      <c r="C92" s="49">
        <v>77</v>
      </c>
      <c r="D92" s="50">
        <v>3.4578000000000002</v>
      </c>
      <c r="E92" s="50">
        <v>3.5904802874378534</v>
      </c>
      <c r="F92" s="50">
        <v>0</v>
      </c>
      <c r="G92" s="50">
        <v>7.6375999999999999</v>
      </c>
      <c r="H92" s="50">
        <v>0</v>
      </c>
      <c r="I92" s="50">
        <v>11.120200000000001</v>
      </c>
      <c r="J92" s="51" t="s">
        <v>6</v>
      </c>
      <c r="K92" s="52" t="s">
        <v>6</v>
      </c>
    </row>
    <row r="93" spans="1:12" ht="15.75" thickBot="1" x14ac:dyDescent="0.25">
      <c r="A93" s="53" t="s">
        <v>68</v>
      </c>
      <c r="B93" s="54" t="s">
        <v>360</v>
      </c>
      <c r="C93" s="55">
        <v>178</v>
      </c>
      <c r="D93" s="56">
        <v>0</v>
      </c>
      <c r="E93" s="57">
        <v>3.5904802874378534</v>
      </c>
      <c r="F93" s="56">
        <v>0.7923</v>
      </c>
      <c r="G93" s="56">
        <v>6.2728000000000002</v>
      </c>
      <c r="H93" s="56">
        <v>0</v>
      </c>
      <c r="I93" s="56">
        <v>8.3118999999999996</v>
      </c>
      <c r="J93" s="58" t="s">
        <v>6</v>
      </c>
      <c r="K93" s="59" t="s">
        <v>6</v>
      </c>
      <c r="L93" s="60"/>
    </row>
    <row r="94" spans="1:12" x14ac:dyDescent="0.2">
      <c r="A94" s="77"/>
      <c r="B94" s="78"/>
      <c r="C94" s="79"/>
      <c r="D94" s="80"/>
      <c r="E94" s="80"/>
      <c r="F94" s="80"/>
      <c r="G94" s="80"/>
      <c r="H94" s="80"/>
      <c r="I94" s="80"/>
      <c r="J94" s="79"/>
      <c r="K94" s="79"/>
      <c r="L94" s="60"/>
    </row>
    <row r="95" spans="1:12" s="13" customFormat="1" ht="14.25" x14ac:dyDescent="0.2"/>
    <row r="96" spans="1:12" ht="16.5" thickBot="1" x14ac:dyDescent="0.3">
      <c r="A96" s="62" t="s">
        <v>414</v>
      </c>
    </row>
    <row r="97" spans="1:3" ht="32.25" customHeight="1" thickBot="1" x14ac:dyDescent="0.3">
      <c r="A97" s="69" t="s">
        <v>190</v>
      </c>
      <c r="B97" s="70" t="s">
        <v>119</v>
      </c>
      <c r="C97" s="63"/>
    </row>
    <row r="98" spans="1:3" x14ac:dyDescent="0.2">
      <c r="A98" s="71" t="s">
        <v>120</v>
      </c>
      <c r="B98" s="72" t="s">
        <v>273</v>
      </c>
    </row>
    <row r="99" spans="1:3" x14ac:dyDescent="0.2">
      <c r="A99" s="64" t="s">
        <v>126</v>
      </c>
      <c r="B99" s="65" t="s">
        <v>342</v>
      </c>
    </row>
    <row r="100" spans="1:3" x14ac:dyDescent="0.2">
      <c r="A100" s="64" t="s">
        <v>95</v>
      </c>
      <c r="B100" s="65" t="s">
        <v>271</v>
      </c>
    </row>
    <row r="101" spans="1:3" x14ac:dyDescent="0.2">
      <c r="A101" s="64" t="s">
        <v>127</v>
      </c>
      <c r="B101" s="65" t="s">
        <v>194</v>
      </c>
    </row>
    <row r="102" spans="1:3" x14ac:dyDescent="0.2">
      <c r="A102" s="64" t="s">
        <v>66</v>
      </c>
      <c r="B102" s="65" t="s">
        <v>167</v>
      </c>
    </row>
    <row r="103" spans="1:3" x14ac:dyDescent="0.2">
      <c r="A103" s="64" t="s">
        <v>73</v>
      </c>
      <c r="B103" s="65" t="s">
        <v>171</v>
      </c>
    </row>
    <row r="104" spans="1:3" x14ac:dyDescent="0.2">
      <c r="A104" s="64" t="s">
        <v>91</v>
      </c>
      <c r="B104" s="65" t="s">
        <v>179</v>
      </c>
    </row>
    <row r="105" spans="1:3" x14ac:dyDescent="0.2">
      <c r="A105" s="64" t="s">
        <v>24</v>
      </c>
      <c r="B105" s="65" t="s">
        <v>272</v>
      </c>
    </row>
    <row r="106" spans="1:3" x14ac:dyDescent="0.2">
      <c r="A106" s="64" t="s">
        <v>136</v>
      </c>
      <c r="B106" s="65" t="s">
        <v>197</v>
      </c>
    </row>
    <row r="107" spans="1:3" ht="15.75" thickBot="1" x14ac:dyDescent="0.25">
      <c r="A107" s="66" t="s">
        <v>77</v>
      </c>
      <c r="B107" s="67" t="s">
        <v>175</v>
      </c>
    </row>
    <row r="110" spans="1:3" ht="15.75" customHeight="1" thickBot="1" x14ac:dyDescent="0.25">
      <c r="A110" s="68" t="s">
        <v>237</v>
      </c>
      <c r="B110" s="68"/>
    </row>
    <row r="111" spans="1:3" ht="32.25" thickBot="1" x14ac:dyDescent="0.25">
      <c r="A111" s="69" t="s">
        <v>190</v>
      </c>
      <c r="B111" s="70" t="s">
        <v>119</v>
      </c>
    </row>
    <row r="112" spans="1:3" x14ac:dyDescent="0.2">
      <c r="A112" s="71" t="s">
        <v>121</v>
      </c>
      <c r="B112" s="72" t="s">
        <v>238</v>
      </c>
    </row>
    <row r="113" spans="1:2" x14ac:dyDescent="0.2">
      <c r="A113" s="64" t="s">
        <v>18</v>
      </c>
      <c r="B113" s="65" t="s">
        <v>140</v>
      </c>
    </row>
    <row r="114" spans="1:2" x14ac:dyDescent="0.2">
      <c r="A114" s="64" t="s">
        <v>122</v>
      </c>
      <c r="B114" s="65" t="s">
        <v>276</v>
      </c>
    </row>
    <row r="115" spans="1:2" x14ac:dyDescent="0.2">
      <c r="A115" s="64" t="s">
        <v>123</v>
      </c>
      <c r="B115" s="65" t="s">
        <v>239</v>
      </c>
    </row>
    <row r="116" spans="1:2" x14ac:dyDescent="0.2">
      <c r="A116" s="64" t="s">
        <v>124</v>
      </c>
      <c r="B116" s="65" t="s">
        <v>240</v>
      </c>
    </row>
    <row r="117" spans="1:2" x14ac:dyDescent="0.2">
      <c r="A117" s="64" t="s">
        <v>14</v>
      </c>
      <c r="B117" s="65" t="s">
        <v>270</v>
      </c>
    </row>
    <row r="118" spans="1:2" x14ac:dyDescent="0.2">
      <c r="A118" s="64" t="s">
        <v>125</v>
      </c>
      <c r="B118" s="65" t="s">
        <v>241</v>
      </c>
    </row>
    <row r="119" spans="1:2" x14ac:dyDescent="0.2">
      <c r="A119" s="64" t="s">
        <v>21</v>
      </c>
      <c r="B119" s="65" t="s">
        <v>142</v>
      </c>
    </row>
    <row r="120" spans="1:2" x14ac:dyDescent="0.2">
      <c r="A120" s="64" t="s">
        <v>87</v>
      </c>
      <c r="B120" s="65" t="s">
        <v>178</v>
      </c>
    </row>
    <row r="121" spans="1:2" x14ac:dyDescent="0.2">
      <c r="A121" s="64" t="s">
        <v>22</v>
      </c>
      <c r="B121" s="65" t="s">
        <v>143</v>
      </c>
    </row>
    <row r="122" spans="1:2" x14ac:dyDescent="0.2">
      <c r="A122" s="64" t="s">
        <v>129</v>
      </c>
      <c r="B122" s="65" t="s">
        <v>196</v>
      </c>
    </row>
    <row r="123" spans="1:2" x14ac:dyDescent="0.2">
      <c r="A123" s="64" t="s">
        <v>130</v>
      </c>
      <c r="B123" s="65" t="s">
        <v>242</v>
      </c>
    </row>
    <row r="124" spans="1:2" x14ac:dyDescent="0.2">
      <c r="A124" s="64" t="s">
        <v>131</v>
      </c>
      <c r="B124" s="65" t="s">
        <v>264</v>
      </c>
    </row>
    <row r="125" spans="1:2" x14ac:dyDescent="0.2">
      <c r="A125" s="64" t="s">
        <v>12</v>
      </c>
      <c r="B125" s="65" t="s">
        <v>274</v>
      </c>
    </row>
    <row r="126" spans="1:2" x14ac:dyDescent="0.2">
      <c r="A126" s="64" t="s">
        <v>132</v>
      </c>
      <c r="B126" s="65" t="s">
        <v>357</v>
      </c>
    </row>
    <row r="127" spans="1:2" x14ac:dyDescent="0.2">
      <c r="A127" s="64" t="s">
        <v>133</v>
      </c>
      <c r="B127" s="65" t="s">
        <v>221</v>
      </c>
    </row>
    <row r="128" spans="1:2" x14ac:dyDescent="0.2">
      <c r="A128" s="64" t="s">
        <v>134</v>
      </c>
      <c r="B128" s="65" t="s">
        <v>275</v>
      </c>
    </row>
    <row r="129" spans="1:2" x14ac:dyDescent="0.2">
      <c r="A129" s="64" t="s">
        <v>135</v>
      </c>
      <c r="B129" s="65" t="s">
        <v>358</v>
      </c>
    </row>
    <row r="130" spans="1:2" x14ac:dyDescent="0.2">
      <c r="A130" s="64" t="s">
        <v>15</v>
      </c>
      <c r="B130" s="65" t="s">
        <v>243</v>
      </c>
    </row>
    <row r="131" spans="1:2" x14ac:dyDescent="0.2">
      <c r="A131" s="64" t="s">
        <v>10</v>
      </c>
      <c r="B131" s="65" t="s">
        <v>359</v>
      </c>
    </row>
    <row r="132" spans="1:2" x14ac:dyDescent="0.2">
      <c r="A132" s="64" t="s">
        <v>16</v>
      </c>
      <c r="B132" s="65" t="s">
        <v>222</v>
      </c>
    </row>
    <row r="133" spans="1:2" x14ac:dyDescent="0.2">
      <c r="A133" s="64" t="s">
        <v>13</v>
      </c>
      <c r="B133" s="65" t="s">
        <v>244</v>
      </c>
    </row>
    <row r="134" spans="1:2" x14ac:dyDescent="0.2">
      <c r="A134" s="64" t="s">
        <v>7</v>
      </c>
      <c r="B134" s="65" t="s">
        <v>268</v>
      </c>
    </row>
    <row r="135" spans="1:2" ht="15.75" thickBot="1" x14ac:dyDescent="0.25">
      <c r="A135" s="66" t="s">
        <v>137</v>
      </c>
      <c r="B135" s="67" t="s">
        <v>245</v>
      </c>
    </row>
  </sheetData>
  <sortState xmlns:xlrd2="http://schemas.microsoft.com/office/spreadsheetml/2017/richdata2" ref="A98:B107">
    <sortCondition ref="B98:B107"/>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D317F-9E2B-4BC3-AC0A-CBFAED1C34D0}">
  <sheetPr codeName="Sheet25">
    <tabColor rgb="FFCC99FF"/>
  </sheetPr>
  <dimension ref="A1:E37"/>
  <sheetViews>
    <sheetView showRowColHeaders="0" zoomScale="95" zoomScaleNormal="95" workbookViewId="0"/>
  </sheetViews>
  <sheetFormatPr defaultColWidth="9.28515625" defaultRowHeight="15" x14ac:dyDescent="0.25"/>
  <cols>
    <col min="1" max="1" width="1.7109375" style="5" customWidth="1"/>
    <col min="2" max="2" width="45" style="5" customWidth="1"/>
    <col min="3" max="3" width="54.7109375" style="5" customWidth="1"/>
    <col min="4" max="4" width="15.5703125" style="3" bestFit="1" customWidth="1"/>
    <col min="5" max="16384" width="9.28515625" style="3"/>
  </cols>
  <sheetData>
    <row r="1" spans="1:3" ht="9" customHeight="1" x14ac:dyDescent="0.25">
      <c r="B1" s="14"/>
      <c r="C1" s="26"/>
    </row>
    <row r="2" spans="1:3" ht="9" customHeight="1" x14ac:dyDescent="0.25">
      <c r="B2" s="14"/>
      <c r="C2" s="26"/>
    </row>
    <row r="3" spans="1:3" ht="9" customHeight="1" x14ac:dyDescent="0.25">
      <c r="B3" s="14"/>
      <c r="C3" s="26"/>
    </row>
    <row r="4" spans="1:3" ht="9" customHeight="1" x14ac:dyDescent="0.25">
      <c r="B4" s="14"/>
      <c r="C4" s="26"/>
    </row>
    <row r="5" spans="1:3" ht="9" customHeight="1" x14ac:dyDescent="0.25"/>
    <row r="6" spans="1:3" ht="9" customHeight="1" x14ac:dyDescent="0.25">
      <c r="B6" s="14"/>
      <c r="C6" s="26"/>
    </row>
    <row r="7" spans="1:3" ht="9" customHeight="1" x14ac:dyDescent="0.25">
      <c r="B7" s="14"/>
      <c r="C7" s="26"/>
    </row>
    <row r="8" spans="1:3" s="61" customFormat="1" ht="40.5" customHeight="1" x14ac:dyDescent="0.2">
      <c r="B8" s="82" t="s">
        <v>119</v>
      </c>
      <c r="C8" s="83" t="str">
        <f>VLOOKUP($C$14,'Trust lookup'!$A$1:$I$127,3,FALSE)</f>
        <v>Airedale NHS Foundation Trust</v>
      </c>
    </row>
    <row r="9" spans="1:3" s="61" customFormat="1" ht="15.75" x14ac:dyDescent="0.2">
      <c r="A9" s="10"/>
      <c r="B9" s="82" t="s">
        <v>190</v>
      </c>
      <c r="C9" s="83" t="str">
        <f>VLOOKUP($C$14,'Trust lookup'!$A$1:$I$127,2,FALSE)</f>
        <v>RCF</v>
      </c>
    </row>
    <row r="10" spans="1:3" s="61" customFormat="1" ht="15.75" x14ac:dyDescent="0.2">
      <c r="A10" s="10"/>
      <c r="B10" s="84" t="s">
        <v>409</v>
      </c>
      <c r="C10" s="85">
        <f>IFERROR(IF($C$9=VLOOKUP($C$9,bowel_excluded_trusts,1,FALSE),"Excluded"),IFERROR(IF(VLOOKUP($C$9,bowel_included_trusts,3,FALSE)="-","Suppressed as trust caseload &lt;5",VLOOKUP($C$9,bowel_included_trusts,3,FALSE)),"No data"))</f>
        <v>75</v>
      </c>
    </row>
    <row r="11" spans="1:3" s="61" customFormat="1" ht="15.75" x14ac:dyDescent="0.2">
      <c r="A11" s="10"/>
      <c r="B11" s="86" t="s">
        <v>383</v>
      </c>
      <c r="C11" s="87">
        <f>IFERROR(IF($C$9=VLOOKUP($C$9,bowel_excluded_trusts,1,FALSE),"Excluded"),IFERROR(IF(VLOOKUP($C$9,bowel_included_trusts,3,FALSE)="-","Suppressed as trust caseload &lt;5",VLOOKUP($C$9,bowel_included_trusts,4,FALSE)),"No data"))</f>
        <v>0</v>
      </c>
    </row>
    <row r="14" spans="1:3" x14ac:dyDescent="0.25">
      <c r="C14" s="34">
        <v>1</v>
      </c>
    </row>
    <row r="22" spans="3:3" x14ac:dyDescent="0.25">
      <c r="C22" s="7"/>
    </row>
    <row r="34" spans="1:5" ht="15.75" x14ac:dyDescent="0.25">
      <c r="E34" s="120" t="s">
        <v>336</v>
      </c>
    </row>
    <row r="35" spans="1:5" ht="15.75" x14ac:dyDescent="0.25">
      <c r="E35" s="61" t="s">
        <v>413</v>
      </c>
    </row>
    <row r="36" spans="1:5" s="35" customFormat="1" ht="15.75" x14ac:dyDescent="0.25">
      <c r="A36" s="7"/>
      <c r="B36" s="7"/>
      <c r="C36" s="7"/>
      <c r="E36" s="61" t="s">
        <v>338</v>
      </c>
    </row>
    <row r="37" spans="1:5" ht="15.75" x14ac:dyDescent="0.25">
      <c r="E37" s="10" t="s">
        <v>478</v>
      </c>
    </row>
  </sheetData>
  <sheetProtection selectLockedCell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Drop Down 1">
              <controlPr defaultSize="0" autoLine="0" autoPict="0" altText="Trust selection box">
                <anchor moveWithCells="1">
                  <from>
                    <xdr:col>1</xdr:col>
                    <xdr:colOff>19050</xdr:colOff>
                    <xdr:row>2</xdr:row>
                    <xdr:rowOff>38100</xdr:rowOff>
                  </from>
                  <to>
                    <xdr:col>2</xdr:col>
                    <xdr:colOff>3305175</xdr:colOff>
                    <xdr:row>4</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2B6F9-180A-4D91-AF41-05903E8E961D}">
  <sheetPr codeName="Sheet5">
    <tabColor rgb="FF66CCFF"/>
  </sheetPr>
  <dimension ref="A1:L135"/>
  <sheetViews>
    <sheetView showRowColHeaders="0" workbookViewId="0"/>
  </sheetViews>
  <sheetFormatPr defaultColWidth="9.140625" defaultRowHeight="15" x14ac:dyDescent="0.2"/>
  <cols>
    <col min="1" max="1" width="11.85546875" style="124" customWidth="1"/>
    <col min="2" max="2" width="74.5703125" style="124" customWidth="1"/>
    <col min="3" max="4" width="23.42578125" style="124" customWidth="1"/>
    <col min="5" max="5" width="21.42578125" style="124" customWidth="1"/>
    <col min="6" max="6" width="18.28515625" style="124" customWidth="1"/>
    <col min="7" max="7" width="15.140625" style="124" customWidth="1"/>
    <col min="8" max="8" width="14.7109375" style="124" customWidth="1"/>
    <col min="9" max="9" width="15.85546875" style="124" customWidth="1"/>
    <col min="10" max="10" width="19.42578125" style="124" customWidth="1"/>
    <col min="11" max="11" width="19.5703125" style="124" customWidth="1"/>
    <col min="12" max="12" width="15.28515625" style="124" customWidth="1"/>
    <col min="13" max="13" width="21.42578125" style="124" customWidth="1"/>
    <col min="14" max="16384" width="9.140625" style="124"/>
  </cols>
  <sheetData>
    <row r="1" spans="1:12" ht="32.25" thickBot="1" x14ac:dyDescent="0.25">
      <c r="A1" s="121" t="s">
        <v>190</v>
      </c>
      <c r="B1" s="122" t="s">
        <v>119</v>
      </c>
      <c r="C1" s="123" t="s">
        <v>410</v>
      </c>
      <c r="D1" s="121" t="s">
        <v>506</v>
      </c>
      <c r="E1" s="121" t="s">
        <v>230</v>
      </c>
      <c r="F1" s="121" t="s">
        <v>231</v>
      </c>
      <c r="G1" s="121" t="s">
        <v>232</v>
      </c>
      <c r="H1" s="121" t="s">
        <v>233</v>
      </c>
      <c r="I1" s="121" t="s">
        <v>234</v>
      </c>
      <c r="J1" s="121" t="s">
        <v>224</v>
      </c>
      <c r="K1" s="121" t="s">
        <v>225</v>
      </c>
    </row>
    <row r="2" spans="1:12" x14ac:dyDescent="0.2">
      <c r="A2" s="125" t="s">
        <v>34</v>
      </c>
      <c r="B2" s="126" t="s">
        <v>150</v>
      </c>
      <c r="C2" s="127">
        <v>113</v>
      </c>
      <c r="D2" s="128">
        <v>1.6297999999999999</v>
      </c>
      <c r="E2" s="128">
        <v>2.6989311464130878</v>
      </c>
      <c r="F2" s="128">
        <v>0</v>
      </c>
      <c r="G2" s="128">
        <v>5.9170999999999996</v>
      </c>
      <c r="H2" s="128">
        <v>0</v>
      </c>
      <c r="I2" s="128">
        <v>8.4021000000000008</v>
      </c>
      <c r="J2" s="129" t="s">
        <v>6</v>
      </c>
      <c r="K2" s="130" t="s">
        <v>6</v>
      </c>
      <c r="L2" s="115" t="s">
        <v>337</v>
      </c>
    </row>
    <row r="3" spans="1:12" x14ac:dyDescent="0.2">
      <c r="A3" s="125" t="s">
        <v>88</v>
      </c>
      <c r="B3" s="126" t="s">
        <v>251</v>
      </c>
      <c r="C3" s="127">
        <v>248</v>
      </c>
      <c r="D3" s="128">
        <v>5.2934999999999999</v>
      </c>
      <c r="E3" s="128">
        <v>2.6989311464130878</v>
      </c>
      <c r="F3" s="128">
        <v>0.7853</v>
      </c>
      <c r="G3" s="128">
        <v>4.9115000000000002</v>
      </c>
      <c r="H3" s="128">
        <v>1.8700000000000001E-2</v>
      </c>
      <c r="I3" s="128">
        <v>6.4261999999999997</v>
      </c>
      <c r="J3" s="129" t="s">
        <v>6</v>
      </c>
      <c r="K3" s="130" t="s">
        <v>6</v>
      </c>
      <c r="L3" s="115" t="s">
        <v>470</v>
      </c>
    </row>
    <row r="4" spans="1:12" x14ac:dyDescent="0.2">
      <c r="A4" s="125" t="s">
        <v>105</v>
      </c>
      <c r="B4" s="126" t="s">
        <v>184</v>
      </c>
      <c r="C4" s="127">
        <v>460</v>
      </c>
      <c r="D4" s="128">
        <v>5.5073999999999996</v>
      </c>
      <c r="E4" s="128">
        <v>2.6989311464130878</v>
      </c>
      <c r="F4" s="128">
        <v>1.3292999999999999</v>
      </c>
      <c r="G4" s="128">
        <v>4.3693</v>
      </c>
      <c r="H4" s="128">
        <v>0.66990000000000005</v>
      </c>
      <c r="I4" s="128">
        <v>5.4255000000000004</v>
      </c>
      <c r="J4" s="129" t="s">
        <v>224</v>
      </c>
      <c r="K4" s="130" t="s">
        <v>6</v>
      </c>
    </row>
    <row r="5" spans="1:12" x14ac:dyDescent="0.2">
      <c r="A5" s="125" t="s">
        <v>32</v>
      </c>
      <c r="B5" s="126" t="s">
        <v>283</v>
      </c>
      <c r="C5" s="127">
        <v>311</v>
      </c>
      <c r="D5" s="128">
        <v>3.7164000000000001</v>
      </c>
      <c r="E5" s="128">
        <v>2.6989311464130878</v>
      </c>
      <c r="F5" s="128">
        <v>0.99770000000000003</v>
      </c>
      <c r="G5" s="128">
        <v>4.7049000000000003</v>
      </c>
      <c r="H5" s="128">
        <v>0.25769999999999998</v>
      </c>
      <c r="I5" s="128">
        <v>6.0364000000000004</v>
      </c>
      <c r="J5" s="129" t="s">
        <v>6</v>
      </c>
      <c r="K5" s="130" t="s">
        <v>6</v>
      </c>
    </row>
    <row r="6" spans="1:12" x14ac:dyDescent="0.2">
      <c r="A6" s="125" t="s">
        <v>86</v>
      </c>
      <c r="B6" s="126" t="s">
        <v>212</v>
      </c>
      <c r="C6" s="127">
        <v>168</v>
      </c>
      <c r="D6" s="128">
        <v>3.4007999999999998</v>
      </c>
      <c r="E6" s="128">
        <v>2.6989311464130878</v>
      </c>
      <c r="F6" s="128">
        <v>0.27450000000000002</v>
      </c>
      <c r="G6" s="128">
        <v>5.3277999999999999</v>
      </c>
      <c r="H6" s="128">
        <v>0</v>
      </c>
      <c r="I6" s="128">
        <v>7.2797999999999998</v>
      </c>
      <c r="J6" s="129" t="s">
        <v>6</v>
      </c>
      <c r="K6" s="130" t="s">
        <v>6</v>
      </c>
    </row>
    <row r="7" spans="1:12" x14ac:dyDescent="0.2">
      <c r="A7" s="125" t="s">
        <v>9</v>
      </c>
      <c r="B7" s="126" t="s">
        <v>352</v>
      </c>
      <c r="C7" s="127">
        <v>84</v>
      </c>
      <c r="D7" s="128">
        <v>2.694</v>
      </c>
      <c r="E7" s="128">
        <v>2.6989311464130878</v>
      </c>
      <c r="F7" s="128">
        <v>0</v>
      </c>
      <c r="G7" s="128">
        <v>6.3956999999999997</v>
      </c>
      <c r="H7" s="128">
        <v>0</v>
      </c>
      <c r="I7" s="128">
        <v>9.3492999999999995</v>
      </c>
      <c r="J7" s="129" t="s">
        <v>6</v>
      </c>
      <c r="K7" s="130" t="s">
        <v>6</v>
      </c>
    </row>
    <row r="8" spans="1:12" x14ac:dyDescent="0.2">
      <c r="A8" s="125" t="s">
        <v>64</v>
      </c>
      <c r="B8" s="126" t="s">
        <v>213</v>
      </c>
      <c r="C8" s="127">
        <v>209</v>
      </c>
      <c r="D8" s="128">
        <v>2.3081999999999998</v>
      </c>
      <c r="E8" s="128">
        <v>2.6989311464130878</v>
      </c>
      <c r="F8" s="128">
        <v>0.57069999999999999</v>
      </c>
      <c r="G8" s="128">
        <v>5.1082000000000001</v>
      </c>
      <c r="H8" s="128">
        <v>0</v>
      </c>
      <c r="I8" s="128">
        <v>6.7777000000000003</v>
      </c>
      <c r="J8" s="129" t="s">
        <v>6</v>
      </c>
      <c r="K8" s="130" t="s">
        <v>6</v>
      </c>
    </row>
    <row r="9" spans="1:12" x14ac:dyDescent="0.2">
      <c r="A9" s="125" t="s">
        <v>59</v>
      </c>
      <c r="B9" s="126" t="s">
        <v>252</v>
      </c>
      <c r="C9" s="127">
        <v>144</v>
      </c>
      <c r="D9" s="128">
        <v>2.7195</v>
      </c>
      <c r="E9" s="128">
        <v>2.6989311464130878</v>
      </c>
      <c r="F9" s="128">
        <v>0.104</v>
      </c>
      <c r="G9" s="128">
        <v>5.5197000000000003</v>
      </c>
      <c r="H9" s="128">
        <v>0</v>
      </c>
      <c r="I9" s="128">
        <v>7.6231999999999998</v>
      </c>
      <c r="J9" s="129" t="s">
        <v>6</v>
      </c>
      <c r="K9" s="130" t="s">
        <v>6</v>
      </c>
    </row>
    <row r="10" spans="1:12" x14ac:dyDescent="0.2">
      <c r="A10" s="125" t="s">
        <v>62</v>
      </c>
      <c r="B10" s="126" t="s">
        <v>166</v>
      </c>
      <c r="C10" s="127">
        <v>208</v>
      </c>
      <c r="D10" s="128">
        <v>0</v>
      </c>
      <c r="E10" s="128">
        <v>2.6989311464130878</v>
      </c>
      <c r="F10" s="128">
        <v>0.56720000000000004</v>
      </c>
      <c r="G10" s="128">
        <v>5.1151</v>
      </c>
      <c r="H10" s="128">
        <v>0</v>
      </c>
      <c r="I10" s="128">
        <v>6.7778</v>
      </c>
      <c r="J10" s="129" t="s">
        <v>6</v>
      </c>
      <c r="K10" s="130" t="s">
        <v>6</v>
      </c>
      <c r="L10" s="172"/>
    </row>
    <row r="11" spans="1:12" x14ac:dyDescent="0.2">
      <c r="A11" s="125" t="s">
        <v>33</v>
      </c>
      <c r="B11" s="126" t="s">
        <v>253</v>
      </c>
      <c r="C11" s="127">
        <v>118</v>
      </c>
      <c r="D11" s="128">
        <v>0</v>
      </c>
      <c r="E11" s="128">
        <v>2.6989311464130878</v>
      </c>
      <c r="F11" s="128">
        <v>0</v>
      </c>
      <c r="G11" s="128">
        <v>5.8170000000000002</v>
      </c>
      <c r="H11" s="128">
        <v>0</v>
      </c>
      <c r="I11" s="128">
        <v>8.2604000000000006</v>
      </c>
      <c r="J11" s="129" t="s">
        <v>6</v>
      </c>
      <c r="K11" s="130" t="s">
        <v>6</v>
      </c>
      <c r="L11" s="172"/>
    </row>
    <row r="12" spans="1:12" x14ac:dyDescent="0.2">
      <c r="A12" s="125" t="s">
        <v>84</v>
      </c>
      <c r="B12" s="126" t="s">
        <v>254</v>
      </c>
      <c r="C12" s="127">
        <v>187</v>
      </c>
      <c r="D12" s="128">
        <v>1.9481999999999999</v>
      </c>
      <c r="E12" s="128">
        <v>2.6989311464130878</v>
      </c>
      <c r="F12" s="128">
        <v>0.45610000000000001</v>
      </c>
      <c r="G12" s="128">
        <v>5.2287999999999997</v>
      </c>
      <c r="H12" s="128">
        <v>0</v>
      </c>
      <c r="I12" s="128">
        <v>7.0107999999999997</v>
      </c>
      <c r="J12" s="129" t="s">
        <v>6</v>
      </c>
      <c r="K12" s="130" t="s">
        <v>6</v>
      </c>
    </row>
    <row r="13" spans="1:12" x14ac:dyDescent="0.2">
      <c r="A13" s="125" t="s">
        <v>36</v>
      </c>
      <c r="B13" s="126" t="s">
        <v>255</v>
      </c>
      <c r="C13" s="127">
        <v>73</v>
      </c>
      <c r="D13" s="128">
        <v>0</v>
      </c>
      <c r="E13" s="128">
        <v>2.6989311464130878</v>
      </c>
      <c r="F13" s="128">
        <v>0</v>
      </c>
      <c r="G13" s="128">
        <v>6.6193999999999997</v>
      </c>
      <c r="H13" s="128">
        <v>0</v>
      </c>
      <c r="I13" s="128">
        <v>9.8199000000000005</v>
      </c>
      <c r="J13" s="129" t="s">
        <v>6</v>
      </c>
      <c r="K13" s="130" t="s">
        <v>6</v>
      </c>
    </row>
    <row r="14" spans="1:12" x14ac:dyDescent="0.2">
      <c r="A14" s="125" t="s">
        <v>46</v>
      </c>
      <c r="B14" s="126" t="s">
        <v>157</v>
      </c>
      <c r="C14" s="127">
        <v>93</v>
      </c>
      <c r="D14" s="128">
        <v>2.4432</v>
      </c>
      <c r="E14" s="128">
        <v>2.6989311464130878</v>
      </c>
      <c r="F14" s="128">
        <v>0</v>
      </c>
      <c r="G14" s="128">
        <v>6.2126000000000001</v>
      </c>
      <c r="H14" s="128">
        <v>0</v>
      </c>
      <c r="I14" s="128">
        <v>9.0213000000000001</v>
      </c>
      <c r="J14" s="129" t="s">
        <v>6</v>
      </c>
      <c r="K14" s="130" t="s">
        <v>6</v>
      </c>
    </row>
    <row r="15" spans="1:12" x14ac:dyDescent="0.2">
      <c r="A15" s="125" t="s">
        <v>101</v>
      </c>
      <c r="B15" s="126" t="s">
        <v>256</v>
      </c>
      <c r="C15" s="127">
        <v>627</v>
      </c>
      <c r="D15" s="128">
        <v>2.6475</v>
      </c>
      <c r="E15" s="128">
        <v>2.6989311464130878</v>
      </c>
      <c r="F15" s="128">
        <v>1.546</v>
      </c>
      <c r="G15" s="128">
        <v>4.1539000000000001</v>
      </c>
      <c r="H15" s="128">
        <v>0.96030000000000004</v>
      </c>
      <c r="I15" s="128">
        <v>5.0488999999999997</v>
      </c>
      <c r="J15" s="129" t="s">
        <v>6</v>
      </c>
      <c r="K15" s="130" t="s">
        <v>6</v>
      </c>
    </row>
    <row r="16" spans="1:12" x14ac:dyDescent="0.2">
      <c r="A16" s="125" t="s">
        <v>71</v>
      </c>
      <c r="B16" s="126" t="s">
        <v>170</v>
      </c>
      <c r="C16" s="127">
        <v>223</v>
      </c>
      <c r="D16" s="128">
        <v>3.4912000000000001</v>
      </c>
      <c r="E16" s="128">
        <v>2.6989311464130878</v>
      </c>
      <c r="F16" s="128">
        <v>0.62870000000000004</v>
      </c>
      <c r="G16" s="128">
        <v>5.0236000000000001</v>
      </c>
      <c r="H16" s="128">
        <v>0</v>
      </c>
      <c r="I16" s="128">
        <v>6.6539000000000001</v>
      </c>
      <c r="J16" s="129" t="s">
        <v>6</v>
      </c>
      <c r="K16" s="130" t="s">
        <v>6</v>
      </c>
    </row>
    <row r="17" spans="1:11" x14ac:dyDescent="0.2">
      <c r="A17" s="125" t="s">
        <v>57</v>
      </c>
      <c r="B17" s="126" t="s">
        <v>214</v>
      </c>
      <c r="C17" s="127">
        <v>265</v>
      </c>
      <c r="D17" s="128">
        <v>3.6048</v>
      </c>
      <c r="E17" s="128">
        <v>2.6989311464130878</v>
      </c>
      <c r="F17" s="128">
        <v>0.83030000000000004</v>
      </c>
      <c r="G17" s="128">
        <v>4.8472</v>
      </c>
      <c r="H17" s="128">
        <v>5.7700000000000001E-2</v>
      </c>
      <c r="I17" s="128">
        <v>6.3238000000000003</v>
      </c>
      <c r="J17" s="129" t="s">
        <v>6</v>
      </c>
      <c r="K17" s="130" t="s">
        <v>6</v>
      </c>
    </row>
    <row r="18" spans="1:11" x14ac:dyDescent="0.2">
      <c r="A18" s="125" t="s">
        <v>47</v>
      </c>
      <c r="B18" s="126" t="s">
        <v>158</v>
      </c>
      <c r="C18" s="127">
        <v>226</v>
      </c>
      <c r="D18" s="128">
        <v>2.8757999999999999</v>
      </c>
      <c r="E18" s="128">
        <v>2.6989311464130878</v>
      </c>
      <c r="F18" s="128">
        <v>0.64349999999999996</v>
      </c>
      <c r="G18" s="128">
        <v>5.0193000000000003</v>
      </c>
      <c r="H18" s="128">
        <v>0</v>
      </c>
      <c r="I18" s="128">
        <v>6.6086999999999998</v>
      </c>
      <c r="J18" s="129" t="s">
        <v>6</v>
      </c>
      <c r="K18" s="130" t="s">
        <v>6</v>
      </c>
    </row>
    <row r="19" spans="1:11" x14ac:dyDescent="0.2">
      <c r="A19" s="125" t="s">
        <v>38</v>
      </c>
      <c r="B19" s="126" t="s">
        <v>152</v>
      </c>
      <c r="C19" s="127">
        <v>183</v>
      </c>
      <c r="D19" s="128">
        <v>2.9434</v>
      </c>
      <c r="E19" s="128">
        <v>2.6989311464130878</v>
      </c>
      <c r="F19" s="128">
        <v>0.41289999999999999</v>
      </c>
      <c r="G19" s="128">
        <v>5.2644000000000002</v>
      </c>
      <c r="H19" s="128">
        <v>0</v>
      </c>
      <c r="I19" s="128">
        <v>7.0632000000000001</v>
      </c>
      <c r="J19" s="129" t="s">
        <v>6</v>
      </c>
      <c r="K19" s="130" t="s">
        <v>6</v>
      </c>
    </row>
    <row r="20" spans="1:11" x14ac:dyDescent="0.2">
      <c r="A20" s="125" t="s">
        <v>29</v>
      </c>
      <c r="B20" s="126" t="s">
        <v>148</v>
      </c>
      <c r="C20" s="127">
        <v>100</v>
      </c>
      <c r="D20" s="128">
        <v>7.3247999999999998</v>
      </c>
      <c r="E20" s="128">
        <v>2.6989311464130878</v>
      </c>
      <c r="F20" s="128">
        <v>0</v>
      </c>
      <c r="G20" s="128">
        <v>6.0023999999999997</v>
      </c>
      <c r="H20" s="128">
        <v>0</v>
      </c>
      <c r="I20" s="128">
        <v>8.7764000000000006</v>
      </c>
      <c r="J20" s="129" t="s">
        <v>6</v>
      </c>
      <c r="K20" s="130" t="s">
        <v>6</v>
      </c>
    </row>
    <row r="21" spans="1:11" x14ac:dyDescent="0.2">
      <c r="A21" s="125" t="s">
        <v>94</v>
      </c>
      <c r="B21" s="126" t="s">
        <v>181</v>
      </c>
      <c r="C21" s="127">
        <v>533</v>
      </c>
      <c r="D21" s="128">
        <v>1.0123</v>
      </c>
      <c r="E21" s="128">
        <v>2.6989311464130878</v>
      </c>
      <c r="F21" s="128">
        <v>1.4323999999999999</v>
      </c>
      <c r="G21" s="128">
        <v>4.2686000000000002</v>
      </c>
      <c r="H21" s="128">
        <v>0.79779999999999995</v>
      </c>
      <c r="I21" s="128">
        <v>5.2366999999999999</v>
      </c>
      <c r="J21" s="129" t="s">
        <v>6</v>
      </c>
      <c r="K21" s="130" t="s">
        <v>6</v>
      </c>
    </row>
    <row r="22" spans="1:11" x14ac:dyDescent="0.2">
      <c r="A22" s="125" t="s">
        <v>49</v>
      </c>
      <c r="B22" s="126" t="s">
        <v>159</v>
      </c>
      <c r="C22" s="127">
        <v>195</v>
      </c>
      <c r="D22" s="128">
        <v>0.67179999999999995</v>
      </c>
      <c r="E22" s="128">
        <v>2.6989311464130878</v>
      </c>
      <c r="F22" s="128">
        <v>0.52669999999999995</v>
      </c>
      <c r="G22" s="128">
        <v>5.1520999999999999</v>
      </c>
      <c r="H22" s="128">
        <v>0</v>
      </c>
      <c r="I22" s="128">
        <v>6.9617000000000004</v>
      </c>
      <c r="J22" s="129" t="s">
        <v>6</v>
      </c>
      <c r="K22" s="130" t="s">
        <v>6</v>
      </c>
    </row>
    <row r="23" spans="1:11" x14ac:dyDescent="0.2">
      <c r="A23" s="125" t="s">
        <v>107</v>
      </c>
      <c r="B23" s="126" t="s">
        <v>257</v>
      </c>
      <c r="C23" s="127">
        <v>452</v>
      </c>
      <c r="D23" s="128">
        <v>3.6076999999999999</v>
      </c>
      <c r="E23" s="128">
        <v>2.6989311464130878</v>
      </c>
      <c r="F23" s="128">
        <v>1.3221000000000001</v>
      </c>
      <c r="G23" s="128">
        <v>4.3864999999999998</v>
      </c>
      <c r="H23" s="128">
        <v>0.66479999999999995</v>
      </c>
      <c r="I23" s="128">
        <v>5.4633000000000003</v>
      </c>
      <c r="J23" s="129" t="s">
        <v>6</v>
      </c>
      <c r="K23" s="130" t="s">
        <v>6</v>
      </c>
    </row>
    <row r="24" spans="1:11" x14ac:dyDescent="0.2">
      <c r="A24" s="125" t="s">
        <v>52</v>
      </c>
      <c r="B24" s="126" t="s">
        <v>161</v>
      </c>
      <c r="C24" s="127">
        <v>209</v>
      </c>
      <c r="D24" s="128">
        <v>2.4479000000000002</v>
      </c>
      <c r="E24" s="128">
        <v>2.6989311464130878</v>
      </c>
      <c r="F24" s="128">
        <v>0.57069999999999999</v>
      </c>
      <c r="G24" s="128">
        <v>5.1082000000000001</v>
      </c>
      <c r="H24" s="128">
        <v>0</v>
      </c>
      <c r="I24" s="128">
        <v>6.7777000000000003</v>
      </c>
      <c r="J24" s="129" t="s">
        <v>6</v>
      </c>
      <c r="K24" s="130" t="s">
        <v>6</v>
      </c>
    </row>
    <row r="25" spans="1:11" x14ac:dyDescent="0.2">
      <c r="A25" s="125" t="s">
        <v>39</v>
      </c>
      <c r="B25" s="126" t="s">
        <v>258</v>
      </c>
      <c r="C25" s="127">
        <v>94</v>
      </c>
      <c r="D25" s="128">
        <v>0.76119999999999999</v>
      </c>
      <c r="E25" s="128">
        <v>2.6989311464130878</v>
      </c>
      <c r="F25" s="128">
        <v>0</v>
      </c>
      <c r="G25" s="128">
        <v>6.1844000000000001</v>
      </c>
      <c r="H25" s="128">
        <v>0</v>
      </c>
      <c r="I25" s="128">
        <v>8.9985999999999997</v>
      </c>
      <c r="J25" s="129" t="s">
        <v>6</v>
      </c>
      <c r="K25" s="130" t="s">
        <v>6</v>
      </c>
    </row>
    <row r="26" spans="1:11" x14ac:dyDescent="0.2">
      <c r="A26" s="125" t="s">
        <v>20</v>
      </c>
      <c r="B26" s="126" t="s">
        <v>141</v>
      </c>
      <c r="C26" s="127" t="s">
        <v>471</v>
      </c>
      <c r="D26" s="127" t="s">
        <v>471</v>
      </c>
      <c r="E26" s="128">
        <v>2.6989311464130878</v>
      </c>
      <c r="F26" s="127" t="s">
        <v>471</v>
      </c>
      <c r="G26" s="127" t="s">
        <v>471</v>
      </c>
      <c r="H26" s="127" t="s">
        <v>471</v>
      </c>
      <c r="I26" s="127" t="s">
        <v>471</v>
      </c>
      <c r="J26" s="129" t="s">
        <v>348</v>
      </c>
      <c r="K26" s="130" t="s">
        <v>348</v>
      </c>
    </row>
    <row r="27" spans="1:11" x14ac:dyDescent="0.2">
      <c r="A27" s="125" t="s">
        <v>96</v>
      </c>
      <c r="B27" s="126" t="s">
        <v>216</v>
      </c>
      <c r="C27" s="127">
        <v>366</v>
      </c>
      <c r="D27" s="128">
        <v>2.2107999999999999</v>
      </c>
      <c r="E27" s="128">
        <v>2.6989311464130878</v>
      </c>
      <c r="F27" s="128">
        <v>1.1389</v>
      </c>
      <c r="G27" s="128">
        <v>4.5598999999999998</v>
      </c>
      <c r="H27" s="128">
        <v>0.4118</v>
      </c>
      <c r="I27" s="128">
        <v>5.7549999999999999</v>
      </c>
      <c r="J27" s="129" t="s">
        <v>6</v>
      </c>
      <c r="K27" s="130" t="s">
        <v>6</v>
      </c>
    </row>
    <row r="28" spans="1:11" x14ac:dyDescent="0.2">
      <c r="A28" s="125" t="s">
        <v>31</v>
      </c>
      <c r="B28" s="126" t="s">
        <v>277</v>
      </c>
      <c r="C28" s="127">
        <v>76</v>
      </c>
      <c r="D28" s="128">
        <v>0</v>
      </c>
      <c r="E28" s="128">
        <v>2.6989311464130878</v>
      </c>
      <c r="F28" s="128">
        <v>0</v>
      </c>
      <c r="G28" s="128">
        <v>6.4874000000000001</v>
      </c>
      <c r="H28" s="128">
        <v>0</v>
      </c>
      <c r="I28" s="128">
        <v>9.7713000000000001</v>
      </c>
      <c r="J28" s="129" t="s">
        <v>6</v>
      </c>
      <c r="K28" s="130" t="s">
        <v>6</v>
      </c>
    </row>
    <row r="29" spans="1:11" x14ac:dyDescent="0.2">
      <c r="A29" s="125" t="s">
        <v>43</v>
      </c>
      <c r="B29" s="126" t="s">
        <v>155</v>
      </c>
      <c r="C29" s="127">
        <v>92</v>
      </c>
      <c r="D29" s="128">
        <v>1.4009</v>
      </c>
      <c r="E29" s="128">
        <v>2.6989311464130878</v>
      </c>
      <c r="F29" s="128">
        <v>0</v>
      </c>
      <c r="G29" s="128">
        <v>6.2397</v>
      </c>
      <c r="H29" s="128">
        <v>0</v>
      </c>
      <c r="I29" s="128">
        <v>9.0381999999999998</v>
      </c>
      <c r="J29" s="129" t="s">
        <v>6</v>
      </c>
      <c r="K29" s="130" t="s">
        <v>6</v>
      </c>
    </row>
    <row r="30" spans="1:11" x14ac:dyDescent="0.2">
      <c r="A30" s="125" t="s">
        <v>37</v>
      </c>
      <c r="B30" s="126" t="s">
        <v>153</v>
      </c>
      <c r="C30" s="127">
        <v>172</v>
      </c>
      <c r="D30" s="128">
        <v>1.1930000000000001</v>
      </c>
      <c r="E30" s="128">
        <v>2.6989311464130878</v>
      </c>
      <c r="F30" s="128">
        <v>0.30830000000000002</v>
      </c>
      <c r="G30" s="128">
        <v>5.3087999999999997</v>
      </c>
      <c r="H30" s="128">
        <v>0</v>
      </c>
      <c r="I30" s="128">
        <v>7.2507999999999999</v>
      </c>
      <c r="J30" s="129" t="s">
        <v>6</v>
      </c>
      <c r="K30" s="130" t="s">
        <v>6</v>
      </c>
    </row>
    <row r="31" spans="1:11" x14ac:dyDescent="0.2">
      <c r="A31" s="125" t="s">
        <v>99</v>
      </c>
      <c r="B31" s="126" t="s">
        <v>217</v>
      </c>
      <c r="C31" s="127">
        <v>210</v>
      </c>
      <c r="D31" s="128">
        <v>3.1840000000000002</v>
      </c>
      <c r="E31" s="128">
        <v>2.6989311464130878</v>
      </c>
      <c r="F31" s="128">
        <v>0.57430000000000003</v>
      </c>
      <c r="G31" s="128">
        <v>5.101</v>
      </c>
      <c r="H31" s="128">
        <v>0</v>
      </c>
      <c r="I31" s="128">
        <v>6.7759</v>
      </c>
      <c r="J31" s="129" t="s">
        <v>6</v>
      </c>
      <c r="K31" s="130" t="s">
        <v>6</v>
      </c>
    </row>
    <row r="32" spans="1:11" x14ac:dyDescent="0.2">
      <c r="A32" s="125" t="s">
        <v>103</v>
      </c>
      <c r="B32" s="126" t="s">
        <v>183</v>
      </c>
      <c r="C32" s="127">
        <v>434</v>
      </c>
      <c r="D32" s="128">
        <v>5.1611000000000002</v>
      </c>
      <c r="E32" s="128">
        <v>2.6989311464130878</v>
      </c>
      <c r="F32" s="128">
        <v>1.2738</v>
      </c>
      <c r="G32" s="128">
        <v>4.4157999999999999</v>
      </c>
      <c r="H32" s="128">
        <v>0.59489999999999998</v>
      </c>
      <c r="I32" s="128">
        <v>5.5094000000000003</v>
      </c>
      <c r="J32" s="129" t="s">
        <v>6</v>
      </c>
      <c r="K32" s="130" t="s">
        <v>6</v>
      </c>
    </row>
    <row r="33" spans="1:11" x14ac:dyDescent="0.2">
      <c r="A33" s="125" t="s">
        <v>48</v>
      </c>
      <c r="B33" s="126" t="s">
        <v>259</v>
      </c>
      <c r="C33" s="127">
        <v>110</v>
      </c>
      <c r="D33" s="128">
        <v>2.9636999999999998</v>
      </c>
      <c r="E33" s="128">
        <v>2.6989311464130878</v>
      </c>
      <c r="F33" s="128">
        <v>0</v>
      </c>
      <c r="G33" s="128">
        <v>5.9653999999999998</v>
      </c>
      <c r="H33" s="128">
        <v>0</v>
      </c>
      <c r="I33" s="128">
        <v>8.4497999999999998</v>
      </c>
      <c r="J33" s="129" t="s">
        <v>6</v>
      </c>
      <c r="K33" s="130" t="s">
        <v>6</v>
      </c>
    </row>
    <row r="34" spans="1:11" x14ac:dyDescent="0.2">
      <c r="A34" s="125" t="s">
        <v>95</v>
      </c>
      <c r="B34" s="126" t="s">
        <v>271</v>
      </c>
      <c r="C34" s="127">
        <v>371</v>
      </c>
      <c r="D34" s="128">
        <v>1.5297000000000001</v>
      </c>
      <c r="E34" s="128">
        <v>2.6989311464130878</v>
      </c>
      <c r="F34" s="128">
        <v>1.1459999999999999</v>
      </c>
      <c r="G34" s="128">
        <v>4.5422000000000002</v>
      </c>
      <c r="H34" s="128">
        <v>0.43109999999999998</v>
      </c>
      <c r="I34" s="128">
        <v>5.7502000000000004</v>
      </c>
      <c r="J34" s="129" t="s">
        <v>6</v>
      </c>
      <c r="K34" s="130" t="s">
        <v>6</v>
      </c>
    </row>
    <row r="35" spans="1:11" x14ac:dyDescent="0.2">
      <c r="A35" s="125" t="s">
        <v>89</v>
      </c>
      <c r="B35" s="126" t="s">
        <v>282</v>
      </c>
      <c r="C35" s="127">
        <v>570</v>
      </c>
      <c r="D35" s="128">
        <v>1.0584</v>
      </c>
      <c r="E35" s="128">
        <v>2.6989311464130878</v>
      </c>
      <c r="F35" s="128">
        <v>1.4789000000000001</v>
      </c>
      <c r="G35" s="128">
        <v>4.2156000000000002</v>
      </c>
      <c r="H35" s="128">
        <v>0.87849999999999995</v>
      </c>
      <c r="I35" s="128">
        <v>5.1619999999999999</v>
      </c>
      <c r="J35" s="129" t="s">
        <v>6</v>
      </c>
      <c r="K35" s="130" t="s">
        <v>6</v>
      </c>
    </row>
    <row r="36" spans="1:11" x14ac:dyDescent="0.2">
      <c r="A36" s="125" t="s">
        <v>80</v>
      </c>
      <c r="B36" s="126" t="s">
        <v>218</v>
      </c>
      <c r="C36" s="127">
        <v>287</v>
      </c>
      <c r="D36" s="128">
        <v>1.7703</v>
      </c>
      <c r="E36" s="128">
        <v>2.6989311464130878</v>
      </c>
      <c r="F36" s="128">
        <v>0.90249999999999997</v>
      </c>
      <c r="G36" s="128">
        <v>4.7778999999999998</v>
      </c>
      <c r="H36" s="128">
        <v>0.13009999999999999</v>
      </c>
      <c r="I36" s="128">
        <v>6.1792999999999996</v>
      </c>
      <c r="J36" s="129" t="s">
        <v>6</v>
      </c>
      <c r="K36" s="130" t="s">
        <v>6</v>
      </c>
    </row>
    <row r="37" spans="1:11" x14ac:dyDescent="0.2">
      <c r="A37" s="125" t="s">
        <v>41</v>
      </c>
      <c r="B37" s="126" t="s">
        <v>354</v>
      </c>
      <c r="C37" s="127">
        <v>157</v>
      </c>
      <c r="D37" s="128">
        <v>1.6935</v>
      </c>
      <c r="E37" s="128">
        <v>2.6989311464130878</v>
      </c>
      <c r="F37" s="128">
        <v>0.1908</v>
      </c>
      <c r="G37" s="128">
        <v>5.4577</v>
      </c>
      <c r="H37" s="128">
        <v>0</v>
      </c>
      <c r="I37" s="128">
        <v>7.4722999999999997</v>
      </c>
      <c r="J37" s="129" t="s">
        <v>6</v>
      </c>
      <c r="K37" s="130" t="s">
        <v>6</v>
      </c>
    </row>
    <row r="38" spans="1:11" x14ac:dyDescent="0.2">
      <c r="A38" s="125" t="s">
        <v>90</v>
      </c>
      <c r="B38" s="126" t="s">
        <v>260</v>
      </c>
      <c r="C38" s="127">
        <v>326</v>
      </c>
      <c r="D38" s="128">
        <v>3.089</v>
      </c>
      <c r="E38" s="128">
        <v>2.6989311464130878</v>
      </c>
      <c r="F38" s="128">
        <v>1.0257000000000001</v>
      </c>
      <c r="G38" s="128">
        <v>4.6519000000000004</v>
      </c>
      <c r="H38" s="128">
        <v>0.32200000000000001</v>
      </c>
      <c r="I38" s="128">
        <v>5.9614000000000003</v>
      </c>
      <c r="J38" s="129" t="s">
        <v>6</v>
      </c>
      <c r="K38" s="130" t="s">
        <v>6</v>
      </c>
    </row>
    <row r="39" spans="1:11" x14ac:dyDescent="0.2">
      <c r="A39" s="125" t="s">
        <v>128</v>
      </c>
      <c r="B39" s="126" t="s">
        <v>195</v>
      </c>
      <c r="C39" s="127">
        <v>141</v>
      </c>
      <c r="D39" s="128">
        <v>3.0215000000000001</v>
      </c>
      <c r="E39" s="128">
        <v>2.6989311464130878</v>
      </c>
      <c r="F39" s="128">
        <v>8.5199999999999998E-2</v>
      </c>
      <c r="G39" s="128">
        <v>5.5712000000000002</v>
      </c>
      <c r="H39" s="128">
        <v>0</v>
      </c>
      <c r="I39" s="128">
        <v>7.7186000000000003</v>
      </c>
      <c r="J39" s="129" t="s">
        <v>6</v>
      </c>
      <c r="K39" s="130" t="s">
        <v>6</v>
      </c>
    </row>
    <row r="40" spans="1:11" x14ac:dyDescent="0.2">
      <c r="A40" s="125" t="s">
        <v>67</v>
      </c>
      <c r="B40" s="126" t="s">
        <v>261</v>
      </c>
      <c r="C40" s="127">
        <v>163</v>
      </c>
      <c r="D40" s="128">
        <v>1.9498</v>
      </c>
      <c r="E40" s="128">
        <v>2.6989311464130878</v>
      </c>
      <c r="F40" s="128">
        <v>0.23499999999999999</v>
      </c>
      <c r="G40" s="128">
        <v>5.3940999999999999</v>
      </c>
      <c r="H40" s="128">
        <v>0</v>
      </c>
      <c r="I40" s="128">
        <v>7.3281999999999998</v>
      </c>
      <c r="J40" s="129" t="s">
        <v>6</v>
      </c>
      <c r="K40" s="130" t="s">
        <v>6</v>
      </c>
    </row>
    <row r="41" spans="1:11" x14ac:dyDescent="0.2">
      <c r="A41" s="125" t="s">
        <v>30</v>
      </c>
      <c r="B41" s="126" t="s">
        <v>149</v>
      </c>
      <c r="C41" s="127">
        <v>58</v>
      </c>
      <c r="D41" s="128">
        <v>2.3424</v>
      </c>
      <c r="E41" s="128">
        <v>2.6989311464130878</v>
      </c>
      <c r="F41" s="128">
        <v>0</v>
      </c>
      <c r="G41" s="128">
        <v>6.9053000000000004</v>
      </c>
      <c r="H41" s="128">
        <v>0</v>
      </c>
      <c r="I41" s="128">
        <v>10.85</v>
      </c>
      <c r="J41" s="129" t="s">
        <v>6</v>
      </c>
      <c r="K41" s="130" t="s">
        <v>6</v>
      </c>
    </row>
    <row r="42" spans="1:11" x14ac:dyDescent="0.2">
      <c r="A42" s="125" t="s">
        <v>56</v>
      </c>
      <c r="B42" s="126" t="s">
        <v>262</v>
      </c>
      <c r="C42" s="127">
        <v>161</v>
      </c>
      <c r="D42" s="128">
        <v>3.6880999999999999</v>
      </c>
      <c r="E42" s="128">
        <v>2.6989311464130878</v>
      </c>
      <c r="F42" s="128">
        <v>0.21990000000000001</v>
      </c>
      <c r="G42" s="128">
        <v>5.4177</v>
      </c>
      <c r="H42" s="128">
        <v>0</v>
      </c>
      <c r="I42" s="128">
        <v>7.3794000000000004</v>
      </c>
      <c r="J42" s="129" t="s">
        <v>6</v>
      </c>
      <c r="K42" s="130" t="s">
        <v>6</v>
      </c>
    </row>
    <row r="43" spans="1:11" x14ac:dyDescent="0.2">
      <c r="A43" s="125" t="s">
        <v>79</v>
      </c>
      <c r="B43" s="126" t="s">
        <v>174</v>
      </c>
      <c r="C43" s="127">
        <v>250</v>
      </c>
      <c r="D43" s="128">
        <v>1.4493</v>
      </c>
      <c r="E43" s="128">
        <v>2.6989311464130878</v>
      </c>
      <c r="F43" s="128">
        <v>0.80069999999999997</v>
      </c>
      <c r="G43" s="128">
        <v>4.9099000000000004</v>
      </c>
      <c r="H43" s="128">
        <v>2.2800000000000001E-2</v>
      </c>
      <c r="I43" s="128">
        <v>6.3982999999999999</v>
      </c>
      <c r="J43" s="129" t="s">
        <v>6</v>
      </c>
      <c r="K43" s="130" t="s">
        <v>6</v>
      </c>
    </row>
    <row r="44" spans="1:11" x14ac:dyDescent="0.2">
      <c r="A44" s="125" t="s">
        <v>108</v>
      </c>
      <c r="B44" s="126" t="s">
        <v>219</v>
      </c>
      <c r="C44" s="127">
        <v>658</v>
      </c>
      <c r="D44" s="128">
        <v>3.8956</v>
      </c>
      <c r="E44" s="128">
        <v>2.6989311464130878</v>
      </c>
      <c r="F44" s="128">
        <v>1.5762</v>
      </c>
      <c r="G44" s="128">
        <v>4.1260000000000003</v>
      </c>
      <c r="H44" s="128">
        <v>0.9859</v>
      </c>
      <c r="I44" s="128">
        <v>4.9901</v>
      </c>
      <c r="J44" s="129" t="s">
        <v>6</v>
      </c>
      <c r="K44" s="130" t="s">
        <v>6</v>
      </c>
    </row>
    <row r="45" spans="1:11" x14ac:dyDescent="0.2">
      <c r="A45" s="125" t="s">
        <v>81</v>
      </c>
      <c r="B45" s="126" t="s">
        <v>355</v>
      </c>
      <c r="C45" s="127">
        <v>351</v>
      </c>
      <c r="D45" s="128">
        <v>4.1849999999999996</v>
      </c>
      <c r="E45" s="128">
        <v>2.6989311464130878</v>
      </c>
      <c r="F45" s="128">
        <v>1.1095999999999999</v>
      </c>
      <c r="G45" s="128">
        <v>4.5835999999999997</v>
      </c>
      <c r="H45" s="128">
        <v>0.36670000000000003</v>
      </c>
      <c r="I45" s="128">
        <v>5.8421000000000003</v>
      </c>
      <c r="J45" s="129" t="s">
        <v>6</v>
      </c>
      <c r="K45" s="130" t="s">
        <v>6</v>
      </c>
    </row>
    <row r="46" spans="1:11" x14ac:dyDescent="0.2">
      <c r="A46" s="125" t="s">
        <v>100</v>
      </c>
      <c r="B46" s="126" t="s">
        <v>284</v>
      </c>
      <c r="C46" s="127">
        <v>354</v>
      </c>
      <c r="D46" s="128">
        <v>3.5110000000000001</v>
      </c>
      <c r="E46" s="128">
        <v>2.6989311464130878</v>
      </c>
      <c r="F46" s="128">
        <v>1.1236999999999999</v>
      </c>
      <c r="G46" s="128">
        <v>4.5833000000000004</v>
      </c>
      <c r="H46" s="128">
        <v>0.37440000000000001</v>
      </c>
      <c r="I46" s="128">
        <v>5.8281999999999998</v>
      </c>
      <c r="J46" s="129" t="s">
        <v>6</v>
      </c>
      <c r="K46" s="130" t="s">
        <v>6</v>
      </c>
    </row>
    <row r="47" spans="1:11" x14ac:dyDescent="0.2">
      <c r="A47" s="125" t="s">
        <v>55</v>
      </c>
      <c r="B47" s="126" t="s">
        <v>164</v>
      </c>
      <c r="C47" s="127">
        <v>309</v>
      </c>
      <c r="D47" s="128">
        <v>3.7082999999999999</v>
      </c>
      <c r="E47" s="128">
        <v>2.6989311464130878</v>
      </c>
      <c r="F47" s="128">
        <v>0.995</v>
      </c>
      <c r="G47" s="128">
        <v>4.7117000000000004</v>
      </c>
      <c r="H47" s="128">
        <v>0.24429999999999999</v>
      </c>
      <c r="I47" s="128">
        <v>6.0514999999999999</v>
      </c>
      <c r="J47" s="129" t="s">
        <v>6</v>
      </c>
      <c r="K47" s="130" t="s">
        <v>6</v>
      </c>
    </row>
    <row r="48" spans="1:11" x14ac:dyDescent="0.2">
      <c r="A48" s="125" t="s">
        <v>97</v>
      </c>
      <c r="B48" s="126" t="s">
        <v>182</v>
      </c>
      <c r="C48" s="127">
        <v>209</v>
      </c>
      <c r="D48" s="128">
        <v>7.2397999999999998</v>
      </c>
      <c r="E48" s="128">
        <v>2.6989311464130878</v>
      </c>
      <c r="F48" s="128">
        <v>0.57069999999999999</v>
      </c>
      <c r="G48" s="128">
        <v>5.1082000000000001</v>
      </c>
      <c r="H48" s="128">
        <v>0</v>
      </c>
      <c r="I48" s="128">
        <v>6.7777000000000003</v>
      </c>
      <c r="J48" s="129" t="s">
        <v>224</v>
      </c>
      <c r="K48" s="130" t="s">
        <v>6</v>
      </c>
    </row>
    <row r="49" spans="1:11" x14ac:dyDescent="0.2">
      <c r="A49" s="125" t="s">
        <v>72</v>
      </c>
      <c r="B49" s="126" t="s">
        <v>263</v>
      </c>
      <c r="C49" s="127">
        <v>198</v>
      </c>
      <c r="D49" s="128">
        <v>1.8217000000000001</v>
      </c>
      <c r="E49" s="128">
        <v>2.6989311464130878</v>
      </c>
      <c r="F49" s="128">
        <v>0.53520000000000001</v>
      </c>
      <c r="G49" s="128">
        <v>5.1543999999999999</v>
      </c>
      <c r="H49" s="128">
        <v>0</v>
      </c>
      <c r="I49" s="128">
        <v>6.9227999999999996</v>
      </c>
      <c r="J49" s="129" t="s">
        <v>6</v>
      </c>
      <c r="K49" s="130" t="s">
        <v>6</v>
      </c>
    </row>
    <row r="50" spans="1:11" x14ac:dyDescent="0.2">
      <c r="A50" s="125" t="s">
        <v>60</v>
      </c>
      <c r="B50" s="126" t="s">
        <v>165</v>
      </c>
      <c r="C50" s="127">
        <v>215</v>
      </c>
      <c r="D50" s="128">
        <v>6.5792999999999999</v>
      </c>
      <c r="E50" s="128">
        <v>2.6989311464130878</v>
      </c>
      <c r="F50" s="128">
        <v>0.59360000000000002</v>
      </c>
      <c r="G50" s="128">
        <v>5.0594999999999999</v>
      </c>
      <c r="H50" s="128">
        <v>0</v>
      </c>
      <c r="I50" s="128">
        <v>6.7476000000000003</v>
      </c>
      <c r="J50" s="129" t="s">
        <v>6</v>
      </c>
      <c r="K50" s="130" t="s">
        <v>6</v>
      </c>
    </row>
    <row r="51" spans="1:11" x14ac:dyDescent="0.2">
      <c r="A51" s="125" t="s">
        <v>27</v>
      </c>
      <c r="B51" s="126" t="s">
        <v>146</v>
      </c>
      <c r="C51" s="127">
        <v>114</v>
      </c>
      <c r="D51" s="128">
        <v>1.2445999999999999</v>
      </c>
      <c r="E51" s="128">
        <v>2.6989311464130878</v>
      </c>
      <c r="F51" s="128">
        <v>0</v>
      </c>
      <c r="G51" s="128">
        <v>5.8986999999999998</v>
      </c>
      <c r="H51" s="128">
        <v>0</v>
      </c>
      <c r="I51" s="128">
        <v>8.3789999999999996</v>
      </c>
      <c r="J51" s="129" t="s">
        <v>6</v>
      </c>
      <c r="K51" s="130" t="s">
        <v>6</v>
      </c>
    </row>
    <row r="52" spans="1:11" x14ac:dyDescent="0.2">
      <c r="A52" s="125" t="s">
        <v>110</v>
      </c>
      <c r="B52" s="126" t="s">
        <v>187</v>
      </c>
      <c r="C52" s="127">
        <v>871</v>
      </c>
      <c r="D52" s="128">
        <v>5.0102000000000002</v>
      </c>
      <c r="E52" s="128">
        <v>2.6989311464130878</v>
      </c>
      <c r="F52" s="128">
        <v>1.7475000000000001</v>
      </c>
      <c r="G52" s="128">
        <v>3.9645000000000001</v>
      </c>
      <c r="H52" s="128">
        <v>1.2164999999999999</v>
      </c>
      <c r="I52" s="128">
        <v>4.6967999999999996</v>
      </c>
      <c r="J52" s="129" t="s">
        <v>224</v>
      </c>
      <c r="K52" s="130" t="s">
        <v>6</v>
      </c>
    </row>
    <row r="53" spans="1:11" x14ac:dyDescent="0.2">
      <c r="A53" s="125" t="s">
        <v>247</v>
      </c>
      <c r="B53" s="126" t="s">
        <v>248</v>
      </c>
      <c r="C53" s="127">
        <v>210</v>
      </c>
      <c r="D53" s="128">
        <v>1.7185999999999999</v>
      </c>
      <c r="E53" s="128">
        <v>2.6989311464130878</v>
      </c>
      <c r="F53" s="128">
        <v>0.57430000000000003</v>
      </c>
      <c r="G53" s="128">
        <v>5.101</v>
      </c>
      <c r="H53" s="128">
        <v>0</v>
      </c>
      <c r="I53" s="128">
        <v>6.7759</v>
      </c>
      <c r="J53" s="129" t="s">
        <v>6</v>
      </c>
      <c r="K53" s="130" t="s">
        <v>6</v>
      </c>
    </row>
    <row r="54" spans="1:11" x14ac:dyDescent="0.2">
      <c r="A54" s="125" t="s">
        <v>85</v>
      </c>
      <c r="B54" s="126" t="s">
        <v>177</v>
      </c>
      <c r="C54" s="127">
        <v>176</v>
      </c>
      <c r="D54" s="128">
        <v>2.0045000000000002</v>
      </c>
      <c r="E54" s="128">
        <v>2.6989311464130878</v>
      </c>
      <c r="F54" s="128">
        <v>0.34420000000000001</v>
      </c>
      <c r="G54" s="128">
        <v>5.3042999999999996</v>
      </c>
      <c r="H54" s="128">
        <v>0</v>
      </c>
      <c r="I54" s="128">
        <v>7.1966000000000001</v>
      </c>
      <c r="J54" s="129" t="s">
        <v>6</v>
      </c>
      <c r="K54" s="130" t="s">
        <v>6</v>
      </c>
    </row>
    <row r="55" spans="1:11" x14ac:dyDescent="0.2">
      <c r="A55" s="125" t="s">
        <v>17</v>
      </c>
      <c r="B55" s="126" t="s">
        <v>265</v>
      </c>
      <c r="C55" s="127">
        <v>183</v>
      </c>
      <c r="D55" s="128">
        <v>2.6545999999999998</v>
      </c>
      <c r="E55" s="128">
        <v>2.6989311464130878</v>
      </c>
      <c r="F55" s="128">
        <v>0.41289999999999999</v>
      </c>
      <c r="G55" s="128">
        <v>5.2644000000000002</v>
      </c>
      <c r="H55" s="128">
        <v>0</v>
      </c>
      <c r="I55" s="128">
        <v>7.0632000000000001</v>
      </c>
      <c r="J55" s="129" t="s">
        <v>6</v>
      </c>
      <c r="K55" s="130" t="s">
        <v>6</v>
      </c>
    </row>
    <row r="56" spans="1:11" x14ac:dyDescent="0.2">
      <c r="A56" s="125" t="s">
        <v>40</v>
      </c>
      <c r="B56" s="126" t="s">
        <v>154</v>
      </c>
      <c r="C56" s="127">
        <v>159</v>
      </c>
      <c r="D56" s="128">
        <v>1.9912000000000001</v>
      </c>
      <c r="E56" s="128">
        <v>2.6989311464130878</v>
      </c>
      <c r="F56" s="128">
        <v>0.2051</v>
      </c>
      <c r="G56" s="128">
        <v>5.4390000000000001</v>
      </c>
      <c r="H56" s="128">
        <v>0</v>
      </c>
      <c r="I56" s="128">
        <v>7.4276999999999997</v>
      </c>
      <c r="J56" s="129" t="s">
        <v>6</v>
      </c>
      <c r="K56" s="130" t="s">
        <v>6</v>
      </c>
    </row>
    <row r="57" spans="1:11" x14ac:dyDescent="0.2">
      <c r="A57" s="125" t="s">
        <v>112</v>
      </c>
      <c r="B57" s="126" t="s">
        <v>189</v>
      </c>
      <c r="C57" s="127">
        <v>1644</v>
      </c>
      <c r="D57" s="128">
        <v>2.5358999999999998</v>
      </c>
      <c r="E57" s="128">
        <v>2.6989311464130878</v>
      </c>
      <c r="F57" s="128">
        <v>2.052</v>
      </c>
      <c r="G57" s="128">
        <v>3.6642999999999999</v>
      </c>
      <c r="H57" s="128">
        <v>1.6462000000000001</v>
      </c>
      <c r="I57" s="128">
        <v>4.1818999999999997</v>
      </c>
      <c r="J57" s="129" t="s">
        <v>6</v>
      </c>
      <c r="K57" s="130" t="s">
        <v>6</v>
      </c>
    </row>
    <row r="58" spans="1:11" x14ac:dyDescent="0.2">
      <c r="A58" s="125" t="s">
        <v>111</v>
      </c>
      <c r="B58" s="126" t="s">
        <v>188</v>
      </c>
      <c r="C58" s="127">
        <v>1266</v>
      </c>
      <c r="D58" s="128">
        <v>1.5135000000000001</v>
      </c>
      <c r="E58" s="128">
        <v>2.6989311464130878</v>
      </c>
      <c r="F58" s="128">
        <v>1.9376</v>
      </c>
      <c r="G58" s="128">
        <v>3.7757999999999998</v>
      </c>
      <c r="H58" s="128">
        <v>1.4842</v>
      </c>
      <c r="I58" s="128">
        <v>4.3742999999999999</v>
      </c>
      <c r="J58" s="129" t="s">
        <v>6</v>
      </c>
      <c r="K58" s="130" t="s">
        <v>6</v>
      </c>
    </row>
    <row r="59" spans="1:11" x14ac:dyDescent="0.2">
      <c r="A59" s="125" t="s">
        <v>35</v>
      </c>
      <c r="B59" s="126" t="s">
        <v>151</v>
      </c>
      <c r="C59" s="127">
        <v>209</v>
      </c>
      <c r="D59" s="128">
        <v>2.0629</v>
      </c>
      <c r="E59" s="128">
        <v>2.6989311464130878</v>
      </c>
      <c r="F59" s="128">
        <v>0.57069999999999999</v>
      </c>
      <c r="G59" s="128">
        <v>5.1082000000000001</v>
      </c>
      <c r="H59" s="128">
        <v>0</v>
      </c>
      <c r="I59" s="128">
        <v>6.7777000000000003</v>
      </c>
      <c r="J59" s="129" t="s">
        <v>6</v>
      </c>
      <c r="K59" s="130" t="s">
        <v>6</v>
      </c>
    </row>
    <row r="60" spans="1:11" x14ac:dyDescent="0.2">
      <c r="A60" s="125" t="s">
        <v>93</v>
      </c>
      <c r="B60" s="126" t="s">
        <v>180</v>
      </c>
      <c r="C60" s="127">
        <v>263</v>
      </c>
      <c r="D60" s="128">
        <v>3.4205999999999999</v>
      </c>
      <c r="E60" s="128">
        <v>2.6989311464130878</v>
      </c>
      <c r="F60" s="128">
        <v>0.8256</v>
      </c>
      <c r="G60" s="128">
        <v>4.8594999999999997</v>
      </c>
      <c r="H60" s="128">
        <v>5.2499999999999998E-2</v>
      </c>
      <c r="I60" s="128">
        <v>6.3426</v>
      </c>
      <c r="J60" s="129" t="s">
        <v>6</v>
      </c>
      <c r="K60" s="130" t="s">
        <v>6</v>
      </c>
    </row>
    <row r="61" spans="1:11" x14ac:dyDescent="0.2">
      <c r="A61" s="125" t="s">
        <v>44</v>
      </c>
      <c r="B61" s="126" t="s">
        <v>228</v>
      </c>
      <c r="C61" s="127">
        <v>103</v>
      </c>
      <c r="D61" s="128">
        <v>7.8876999999999997</v>
      </c>
      <c r="E61" s="128">
        <v>2.6989311464130878</v>
      </c>
      <c r="F61" s="128">
        <v>0</v>
      </c>
      <c r="G61" s="128">
        <v>6.0190999999999999</v>
      </c>
      <c r="H61" s="128">
        <v>0</v>
      </c>
      <c r="I61" s="128">
        <v>8.6318999999999999</v>
      </c>
      <c r="J61" s="129" t="s">
        <v>6</v>
      </c>
      <c r="K61" s="130" t="s">
        <v>6</v>
      </c>
    </row>
    <row r="62" spans="1:11" x14ac:dyDescent="0.2">
      <c r="A62" s="125" t="s">
        <v>109</v>
      </c>
      <c r="B62" s="126" t="s">
        <v>186</v>
      </c>
      <c r="C62" s="127">
        <v>859</v>
      </c>
      <c r="D62" s="128">
        <v>3.4359999999999999</v>
      </c>
      <c r="E62" s="128">
        <v>2.6989311464130878</v>
      </c>
      <c r="F62" s="128">
        <v>1.7439</v>
      </c>
      <c r="G62" s="128">
        <v>3.9683999999999999</v>
      </c>
      <c r="H62" s="128">
        <v>1.2052</v>
      </c>
      <c r="I62" s="128">
        <v>4.7149999999999999</v>
      </c>
      <c r="J62" s="129" t="s">
        <v>6</v>
      </c>
      <c r="K62" s="130" t="s">
        <v>6</v>
      </c>
    </row>
    <row r="63" spans="1:11" x14ac:dyDescent="0.2">
      <c r="A63" s="125" t="s">
        <v>23</v>
      </c>
      <c r="B63" s="126" t="s">
        <v>144</v>
      </c>
      <c r="C63" s="127">
        <v>226</v>
      </c>
      <c r="D63" s="128">
        <v>1.0926</v>
      </c>
      <c r="E63" s="128">
        <v>2.6989311464130878</v>
      </c>
      <c r="F63" s="128">
        <v>0.64349999999999996</v>
      </c>
      <c r="G63" s="128">
        <v>5.0193000000000003</v>
      </c>
      <c r="H63" s="128">
        <v>0</v>
      </c>
      <c r="I63" s="128">
        <v>6.6086999999999998</v>
      </c>
      <c r="J63" s="129" t="s">
        <v>6</v>
      </c>
      <c r="K63" s="130" t="s">
        <v>6</v>
      </c>
    </row>
    <row r="64" spans="1:11" x14ac:dyDescent="0.2">
      <c r="A64" s="125" t="s">
        <v>58</v>
      </c>
      <c r="B64" s="126" t="s">
        <v>356</v>
      </c>
      <c r="C64" s="127">
        <v>260</v>
      </c>
      <c r="D64" s="128">
        <v>2.5478000000000001</v>
      </c>
      <c r="E64" s="128">
        <v>2.6989311464130878</v>
      </c>
      <c r="F64" s="128">
        <v>0.81889999999999996</v>
      </c>
      <c r="G64" s="128">
        <v>4.8761000000000001</v>
      </c>
      <c r="H64" s="128">
        <v>4.5100000000000001E-2</v>
      </c>
      <c r="I64" s="128">
        <v>6.3666</v>
      </c>
      <c r="J64" s="129" t="s">
        <v>6</v>
      </c>
      <c r="K64" s="130" t="s">
        <v>6</v>
      </c>
    </row>
    <row r="65" spans="1:11" x14ac:dyDescent="0.2">
      <c r="A65" s="125" t="s">
        <v>50</v>
      </c>
      <c r="B65" s="126" t="s">
        <v>266</v>
      </c>
      <c r="C65" s="127">
        <v>125</v>
      </c>
      <c r="D65" s="128">
        <v>2.0491000000000001</v>
      </c>
      <c r="E65" s="128">
        <v>2.6989311464130878</v>
      </c>
      <c r="F65" s="128">
        <v>0</v>
      </c>
      <c r="G65" s="128">
        <v>5.7255000000000003</v>
      </c>
      <c r="H65" s="128">
        <v>0</v>
      </c>
      <c r="I65" s="128">
        <v>7.9928999999999997</v>
      </c>
      <c r="J65" s="129" t="s">
        <v>6</v>
      </c>
      <c r="K65" s="130" t="s">
        <v>6</v>
      </c>
    </row>
    <row r="66" spans="1:11" x14ac:dyDescent="0.2">
      <c r="A66" s="125" t="s">
        <v>83</v>
      </c>
      <c r="B66" s="126" t="s">
        <v>176</v>
      </c>
      <c r="C66" s="127">
        <v>310</v>
      </c>
      <c r="D66" s="128">
        <v>0.95489999999999997</v>
      </c>
      <c r="E66" s="128">
        <v>2.6989311464130878</v>
      </c>
      <c r="F66" s="128">
        <v>0.99629999999999996</v>
      </c>
      <c r="G66" s="128">
        <v>4.7084000000000001</v>
      </c>
      <c r="H66" s="128">
        <v>0.25090000000000001</v>
      </c>
      <c r="I66" s="128">
        <v>6.0441000000000003</v>
      </c>
      <c r="J66" s="129" t="s">
        <v>6</v>
      </c>
      <c r="K66" s="130" t="s">
        <v>6</v>
      </c>
    </row>
    <row r="67" spans="1:11" x14ac:dyDescent="0.2">
      <c r="A67" s="125" t="s">
        <v>75</v>
      </c>
      <c r="B67" s="126" t="s">
        <v>172</v>
      </c>
      <c r="C67" s="127">
        <v>174</v>
      </c>
      <c r="D67" s="128">
        <v>0.89800000000000002</v>
      </c>
      <c r="E67" s="128">
        <v>2.6989311464130878</v>
      </c>
      <c r="F67" s="128">
        <v>0.32590000000000002</v>
      </c>
      <c r="G67" s="128">
        <v>5.3086000000000002</v>
      </c>
      <c r="H67" s="128">
        <v>0</v>
      </c>
      <c r="I67" s="128">
        <v>7.2263999999999999</v>
      </c>
      <c r="J67" s="129" t="s">
        <v>6</v>
      </c>
      <c r="K67" s="130" t="s">
        <v>6</v>
      </c>
    </row>
    <row r="68" spans="1:11" x14ac:dyDescent="0.2">
      <c r="A68" s="125" t="s">
        <v>104</v>
      </c>
      <c r="B68" s="126" t="s">
        <v>285</v>
      </c>
      <c r="C68" s="127">
        <v>499</v>
      </c>
      <c r="D68" s="128">
        <v>3.2162000000000002</v>
      </c>
      <c r="E68" s="128">
        <v>2.6989311464130878</v>
      </c>
      <c r="F68" s="128">
        <v>1.3954</v>
      </c>
      <c r="G68" s="128">
        <v>4.3178999999999998</v>
      </c>
      <c r="H68" s="128">
        <v>0.73760000000000003</v>
      </c>
      <c r="I68" s="128">
        <v>5.3311000000000002</v>
      </c>
      <c r="J68" s="129" t="s">
        <v>6</v>
      </c>
      <c r="K68" s="130" t="s">
        <v>6</v>
      </c>
    </row>
    <row r="69" spans="1:11" x14ac:dyDescent="0.2">
      <c r="A69" s="125" t="s">
        <v>61</v>
      </c>
      <c r="B69" s="126" t="s">
        <v>267</v>
      </c>
      <c r="C69" s="127">
        <v>261</v>
      </c>
      <c r="D69" s="128">
        <v>3.8654999999999999</v>
      </c>
      <c r="E69" s="128">
        <v>2.6989311464130878</v>
      </c>
      <c r="F69" s="128">
        <v>0.82110000000000005</v>
      </c>
      <c r="G69" s="128">
        <v>4.8708</v>
      </c>
      <c r="H69" s="128">
        <v>4.7500000000000001E-2</v>
      </c>
      <c r="I69" s="128">
        <v>6.3592000000000004</v>
      </c>
      <c r="J69" s="129" t="s">
        <v>6</v>
      </c>
      <c r="K69" s="130" t="s">
        <v>6</v>
      </c>
    </row>
    <row r="70" spans="1:11" x14ac:dyDescent="0.2">
      <c r="A70" s="125" t="s">
        <v>286</v>
      </c>
      <c r="B70" s="126" t="s">
        <v>287</v>
      </c>
      <c r="C70" s="127">
        <v>276</v>
      </c>
      <c r="D70" s="128">
        <v>3.0577000000000001</v>
      </c>
      <c r="E70" s="128">
        <v>2.6989311464130878</v>
      </c>
      <c r="F70" s="128">
        <v>0.86140000000000005</v>
      </c>
      <c r="G70" s="128">
        <v>4.8121999999999998</v>
      </c>
      <c r="H70" s="128">
        <v>0.09</v>
      </c>
      <c r="I70" s="128">
        <v>6.2389999999999999</v>
      </c>
      <c r="J70" s="129" t="s">
        <v>6</v>
      </c>
      <c r="K70" s="130" t="s">
        <v>6</v>
      </c>
    </row>
    <row r="71" spans="1:11" x14ac:dyDescent="0.2">
      <c r="A71" s="125" t="s">
        <v>92</v>
      </c>
      <c r="B71" s="126" t="s">
        <v>280</v>
      </c>
      <c r="C71" s="127">
        <v>413</v>
      </c>
      <c r="D71" s="128">
        <v>2.2526000000000002</v>
      </c>
      <c r="E71" s="128">
        <v>2.6989311464130878</v>
      </c>
      <c r="F71" s="128">
        <v>1.2428999999999999</v>
      </c>
      <c r="G71" s="128">
        <v>4.4614000000000003</v>
      </c>
      <c r="H71" s="128">
        <v>0.54459999999999997</v>
      </c>
      <c r="I71" s="128">
        <v>5.5721999999999996</v>
      </c>
      <c r="J71" s="129" t="s">
        <v>6</v>
      </c>
      <c r="K71" s="130" t="s">
        <v>6</v>
      </c>
    </row>
    <row r="72" spans="1:11" x14ac:dyDescent="0.2">
      <c r="A72" s="125" t="s">
        <v>65</v>
      </c>
      <c r="B72" s="126" t="s">
        <v>278</v>
      </c>
      <c r="C72" s="127">
        <v>186</v>
      </c>
      <c r="D72" s="128">
        <v>2.9742999999999999</v>
      </c>
      <c r="E72" s="128">
        <v>2.6989311464130878</v>
      </c>
      <c r="F72" s="128">
        <v>0.44500000000000001</v>
      </c>
      <c r="G72" s="128">
        <v>5.2382999999999997</v>
      </c>
      <c r="H72" s="128">
        <v>0</v>
      </c>
      <c r="I72" s="128">
        <v>7.0091999999999999</v>
      </c>
      <c r="J72" s="129" t="s">
        <v>6</v>
      </c>
      <c r="K72" s="130" t="s">
        <v>6</v>
      </c>
    </row>
    <row r="73" spans="1:11" x14ac:dyDescent="0.2">
      <c r="A73" s="125" t="s">
        <v>98</v>
      </c>
      <c r="B73" s="126" t="s">
        <v>279</v>
      </c>
      <c r="C73" s="127">
        <v>282</v>
      </c>
      <c r="D73" s="128">
        <v>4.6233000000000004</v>
      </c>
      <c r="E73" s="128">
        <v>2.6989311464130878</v>
      </c>
      <c r="F73" s="128">
        <v>0.88239999999999996</v>
      </c>
      <c r="G73" s="128">
        <v>4.7981999999999996</v>
      </c>
      <c r="H73" s="128">
        <v>0.1108</v>
      </c>
      <c r="I73" s="128">
        <v>6.2156000000000002</v>
      </c>
      <c r="J73" s="129" t="s">
        <v>6</v>
      </c>
      <c r="K73" s="130" t="s">
        <v>6</v>
      </c>
    </row>
    <row r="74" spans="1:11" x14ac:dyDescent="0.2">
      <c r="A74" s="125" t="s">
        <v>69</v>
      </c>
      <c r="B74" s="126" t="s">
        <v>169</v>
      </c>
      <c r="C74" s="127">
        <v>265</v>
      </c>
      <c r="D74" s="128">
        <v>4.3171999999999997</v>
      </c>
      <c r="E74" s="128">
        <v>2.6989311464130878</v>
      </c>
      <c r="F74" s="128">
        <v>0.83030000000000004</v>
      </c>
      <c r="G74" s="128">
        <v>4.8472</v>
      </c>
      <c r="H74" s="128">
        <v>5.7700000000000001E-2</v>
      </c>
      <c r="I74" s="128">
        <v>6.3238000000000003</v>
      </c>
      <c r="J74" s="129" t="s">
        <v>6</v>
      </c>
      <c r="K74" s="130" t="s">
        <v>6</v>
      </c>
    </row>
    <row r="75" spans="1:11" x14ac:dyDescent="0.2">
      <c r="A75" s="125" t="s">
        <v>45</v>
      </c>
      <c r="B75" s="126" t="s">
        <v>351</v>
      </c>
      <c r="C75" s="127">
        <v>436</v>
      </c>
      <c r="D75" s="128">
        <v>2.2197</v>
      </c>
      <c r="E75" s="128">
        <v>2.6989311464130878</v>
      </c>
      <c r="F75" s="128">
        <v>1.278</v>
      </c>
      <c r="G75" s="128">
        <v>4.4150999999999998</v>
      </c>
      <c r="H75" s="128">
        <v>0.60140000000000005</v>
      </c>
      <c r="I75" s="128">
        <v>5.4978999999999996</v>
      </c>
      <c r="J75" s="129" t="s">
        <v>6</v>
      </c>
      <c r="K75" s="130" t="s">
        <v>6</v>
      </c>
    </row>
    <row r="76" spans="1:11" x14ac:dyDescent="0.2">
      <c r="A76" s="125" t="s">
        <v>54</v>
      </c>
      <c r="B76" s="126" t="s">
        <v>163</v>
      </c>
      <c r="C76" s="127">
        <v>125</v>
      </c>
      <c r="D76" s="128">
        <v>1.9366000000000001</v>
      </c>
      <c r="E76" s="128">
        <v>2.6989311464130878</v>
      </c>
      <c r="F76" s="128">
        <v>0</v>
      </c>
      <c r="G76" s="128">
        <v>5.7255000000000003</v>
      </c>
      <c r="H76" s="128">
        <v>0</v>
      </c>
      <c r="I76" s="128">
        <v>7.9928999999999997</v>
      </c>
      <c r="J76" s="129" t="s">
        <v>6</v>
      </c>
      <c r="K76" s="130" t="s">
        <v>6</v>
      </c>
    </row>
    <row r="77" spans="1:11" x14ac:dyDescent="0.2">
      <c r="A77" s="125" t="s">
        <v>42</v>
      </c>
      <c r="B77" s="126" t="s">
        <v>156</v>
      </c>
      <c r="C77" s="127">
        <v>110</v>
      </c>
      <c r="D77" s="128">
        <v>0</v>
      </c>
      <c r="E77" s="128">
        <v>2.6989311464130878</v>
      </c>
      <c r="F77" s="128">
        <v>0</v>
      </c>
      <c r="G77" s="128">
        <v>5.9653999999999998</v>
      </c>
      <c r="H77" s="128">
        <v>0</v>
      </c>
      <c r="I77" s="128">
        <v>8.4497999999999998</v>
      </c>
      <c r="J77" s="129" t="s">
        <v>6</v>
      </c>
      <c r="K77" s="130" t="s">
        <v>6</v>
      </c>
    </row>
    <row r="78" spans="1:11" x14ac:dyDescent="0.2">
      <c r="A78" s="125" t="s">
        <v>25</v>
      </c>
      <c r="B78" s="126" t="s">
        <v>145</v>
      </c>
      <c r="C78" s="127">
        <v>74</v>
      </c>
      <c r="D78" s="128">
        <v>2.1913</v>
      </c>
      <c r="E78" s="128">
        <v>2.6989311464130878</v>
      </c>
      <c r="F78" s="128">
        <v>0</v>
      </c>
      <c r="G78" s="128">
        <v>6.5761000000000003</v>
      </c>
      <c r="H78" s="128">
        <v>0</v>
      </c>
      <c r="I78" s="128">
        <v>9.8147000000000002</v>
      </c>
      <c r="J78" s="129" t="s">
        <v>6</v>
      </c>
      <c r="K78" s="130" t="s">
        <v>6</v>
      </c>
    </row>
    <row r="79" spans="1:11" x14ac:dyDescent="0.2">
      <c r="A79" s="125" t="s">
        <v>74</v>
      </c>
      <c r="B79" s="126" t="s">
        <v>220</v>
      </c>
      <c r="C79" s="127">
        <v>285</v>
      </c>
      <c r="D79" s="128">
        <v>4.5697999999999999</v>
      </c>
      <c r="E79" s="128">
        <v>2.6989311464130878</v>
      </c>
      <c r="F79" s="128">
        <v>0.89419999999999999</v>
      </c>
      <c r="G79" s="128">
        <v>4.7868000000000004</v>
      </c>
      <c r="H79" s="128">
        <v>0.1221</v>
      </c>
      <c r="I79" s="128">
        <v>6.1952999999999996</v>
      </c>
      <c r="J79" s="129" t="s">
        <v>6</v>
      </c>
      <c r="K79" s="130" t="s">
        <v>6</v>
      </c>
    </row>
    <row r="80" spans="1:11" x14ac:dyDescent="0.2">
      <c r="A80" s="125" t="s">
        <v>28</v>
      </c>
      <c r="B80" s="126" t="s">
        <v>147</v>
      </c>
      <c r="C80" s="127">
        <v>70</v>
      </c>
      <c r="D80" s="128">
        <v>3.8016999999999999</v>
      </c>
      <c r="E80" s="128">
        <v>2.6989311464130878</v>
      </c>
      <c r="F80" s="128">
        <v>0</v>
      </c>
      <c r="G80" s="128">
        <v>6.7419000000000002</v>
      </c>
      <c r="H80" s="128">
        <v>0</v>
      </c>
      <c r="I80" s="128">
        <v>9.9405999999999999</v>
      </c>
      <c r="J80" s="129" t="s">
        <v>6</v>
      </c>
      <c r="K80" s="130" t="s">
        <v>6</v>
      </c>
    </row>
    <row r="81" spans="1:11" ht="15.75" thickBot="1" x14ac:dyDescent="0.25">
      <c r="A81" s="131" t="s">
        <v>68</v>
      </c>
      <c r="B81" s="132" t="s">
        <v>360</v>
      </c>
      <c r="C81" s="133">
        <v>229</v>
      </c>
      <c r="D81" s="135">
        <v>2.1705000000000001</v>
      </c>
      <c r="E81" s="135">
        <v>2.6989311464130878</v>
      </c>
      <c r="F81" s="134">
        <v>0.65920000000000001</v>
      </c>
      <c r="G81" s="134">
        <v>5.0099</v>
      </c>
      <c r="H81" s="134">
        <v>0</v>
      </c>
      <c r="I81" s="134">
        <v>6.5750000000000002</v>
      </c>
      <c r="J81" s="136" t="s">
        <v>6</v>
      </c>
      <c r="K81" s="137" t="s">
        <v>6</v>
      </c>
    </row>
    <row r="82" spans="1:11" x14ac:dyDescent="0.2">
      <c r="A82" s="138"/>
      <c r="B82" s="139"/>
      <c r="C82" s="140"/>
      <c r="D82" s="141"/>
      <c r="E82" s="141"/>
      <c r="F82" s="141"/>
      <c r="G82" s="141"/>
      <c r="H82" s="141"/>
      <c r="I82" s="141"/>
      <c r="J82" s="140"/>
      <c r="K82" s="140"/>
    </row>
    <row r="83" spans="1:11" s="142" customFormat="1" ht="14.25" x14ac:dyDescent="0.2"/>
    <row r="84" spans="1:11" ht="16.5" thickBot="1" x14ac:dyDescent="0.3">
      <c r="A84" s="143" t="s">
        <v>414</v>
      </c>
    </row>
    <row r="85" spans="1:11" ht="32.25" customHeight="1" thickBot="1" x14ac:dyDescent="0.3">
      <c r="A85" s="144" t="s">
        <v>190</v>
      </c>
      <c r="B85" s="145" t="s">
        <v>119</v>
      </c>
      <c r="C85" s="146"/>
    </row>
    <row r="86" spans="1:11" x14ac:dyDescent="0.2">
      <c r="A86" s="147" t="s">
        <v>120</v>
      </c>
      <c r="B86" s="148" t="s">
        <v>273</v>
      </c>
    </row>
    <row r="87" spans="1:11" x14ac:dyDescent="0.2">
      <c r="A87" s="149" t="s">
        <v>53</v>
      </c>
      <c r="B87" s="150" t="s">
        <v>162</v>
      </c>
      <c r="E87" s="171"/>
    </row>
    <row r="88" spans="1:11" x14ac:dyDescent="0.2">
      <c r="A88" s="149" t="s">
        <v>82</v>
      </c>
      <c r="B88" s="150" t="s">
        <v>269</v>
      </c>
    </row>
    <row r="89" spans="1:11" x14ac:dyDescent="0.2">
      <c r="A89" s="149" t="s">
        <v>76</v>
      </c>
      <c r="B89" s="150" t="s">
        <v>215</v>
      </c>
    </row>
    <row r="90" spans="1:11" x14ac:dyDescent="0.2">
      <c r="A90" s="149" t="s">
        <v>78</v>
      </c>
      <c r="B90" s="150" t="s">
        <v>173</v>
      </c>
    </row>
    <row r="91" spans="1:11" x14ac:dyDescent="0.2">
      <c r="A91" s="149" t="s">
        <v>26</v>
      </c>
      <c r="B91" s="150" t="s">
        <v>227</v>
      </c>
    </row>
    <row r="92" spans="1:11" x14ac:dyDescent="0.2">
      <c r="A92" s="149" t="s">
        <v>126</v>
      </c>
      <c r="B92" s="150" t="s">
        <v>342</v>
      </c>
    </row>
    <row r="93" spans="1:11" x14ac:dyDescent="0.2">
      <c r="A93" s="149" t="s">
        <v>127</v>
      </c>
      <c r="B93" s="150" t="s">
        <v>194</v>
      </c>
    </row>
    <row r="94" spans="1:11" x14ac:dyDescent="0.2">
      <c r="A94" s="149" t="s">
        <v>66</v>
      </c>
      <c r="B94" s="150" t="s">
        <v>167</v>
      </c>
    </row>
    <row r="95" spans="1:11" x14ac:dyDescent="0.2">
      <c r="A95" s="149" t="s">
        <v>73</v>
      </c>
      <c r="B95" s="150" t="s">
        <v>171</v>
      </c>
    </row>
    <row r="96" spans="1:11" x14ac:dyDescent="0.2">
      <c r="A96" s="149" t="s">
        <v>51</v>
      </c>
      <c r="B96" s="150" t="s">
        <v>160</v>
      </c>
    </row>
    <row r="97" spans="1:2" x14ac:dyDescent="0.2">
      <c r="A97" s="149" t="s">
        <v>91</v>
      </c>
      <c r="B97" s="150" t="s">
        <v>179</v>
      </c>
    </row>
    <row r="98" spans="1:2" x14ac:dyDescent="0.2">
      <c r="A98" s="149" t="s">
        <v>106</v>
      </c>
      <c r="B98" s="150" t="s">
        <v>185</v>
      </c>
    </row>
    <row r="99" spans="1:2" x14ac:dyDescent="0.2">
      <c r="A99" s="149" t="s">
        <v>11</v>
      </c>
      <c r="B99" s="150" t="s">
        <v>139</v>
      </c>
    </row>
    <row r="100" spans="1:2" x14ac:dyDescent="0.2">
      <c r="A100" s="149" t="s">
        <v>63</v>
      </c>
      <c r="B100" s="150" t="s">
        <v>249</v>
      </c>
    </row>
    <row r="101" spans="1:2" x14ac:dyDescent="0.2">
      <c r="A101" s="149" t="s">
        <v>24</v>
      </c>
      <c r="B101" s="150" t="s">
        <v>272</v>
      </c>
    </row>
    <row r="102" spans="1:2" x14ac:dyDescent="0.2">
      <c r="A102" s="151" t="s">
        <v>136</v>
      </c>
      <c r="B102" s="150" t="s">
        <v>197</v>
      </c>
    </row>
    <row r="103" spans="1:2" x14ac:dyDescent="0.2">
      <c r="A103" s="149" t="s">
        <v>77</v>
      </c>
      <c r="B103" s="150" t="s">
        <v>175</v>
      </c>
    </row>
    <row r="104" spans="1:2" x14ac:dyDescent="0.2">
      <c r="A104" s="149" t="s">
        <v>70</v>
      </c>
      <c r="B104" s="150" t="s">
        <v>168</v>
      </c>
    </row>
    <row r="105" spans="1:2" ht="15.75" thickBot="1" x14ac:dyDescent="0.25">
      <c r="A105" s="152" t="s">
        <v>102</v>
      </c>
      <c r="B105" s="153" t="s">
        <v>281</v>
      </c>
    </row>
    <row r="107" spans="1:2" ht="15.75" customHeight="1" x14ac:dyDescent="0.2"/>
    <row r="108" spans="1:2" ht="16.5" thickBot="1" x14ac:dyDescent="0.25">
      <c r="A108" s="154" t="s">
        <v>237</v>
      </c>
      <c r="B108" s="154"/>
    </row>
    <row r="109" spans="1:2" ht="32.25" thickBot="1" x14ac:dyDescent="0.25">
      <c r="A109" s="144" t="s">
        <v>190</v>
      </c>
      <c r="B109" s="145" t="s">
        <v>119</v>
      </c>
    </row>
    <row r="110" spans="1:2" x14ac:dyDescent="0.2">
      <c r="A110" s="147" t="s">
        <v>121</v>
      </c>
      <c r="B110" s="148" t="s">
        <v>238</v>
      </c>
    </row>
    <row r="111" spans="1:2" x14ac:dyDescent="0.2">
      <c r="A111" s="149" t="s">
        <v>18</v>
      </c>
      <c r="B111" s="150" t="s">
        <v>140</v>
      </c>
    </row>
    <row r="112" spans="1:2" x14ac:dyDescent="0.2">
      <c r="A112" s="149" t="s">
        <v>122</v>
      </c>
      <c r="B112" s="150" t="s">
        <v>276</v>
      </c>
    </row>
    <row r="113" spans="1:2" x14ac:dyDescent="0.2">
      <c r="A113" s="149" t="s">
        <v>123</v>
      </c>
      <c r="B113" s="150" t="s">
        <v>239</v>
      </c>
    </row>
    <row r="114" spans="1:2" x14ac:dyDescent="0.2">
      <c r="A114" s="149" t="s">
        <v>19</v>
      </c>
      <c r="B114" s="150" t="s">
        <v>353</v>
      </c>
    </row>
    <row r="115" spans="1:2" x14ac:dyDescent="0.2">
      <c r="A115" s="149" t="s">
        <v>124</v>
      </c>
      <c r="B115" s="150" t="s">
        <v>240</v>
      </c>
    </row>
    <row r="116" spans="1:2" x14ac:dyDescent="0.2">
      <c r="A116" s="149" t="s">
        <v>14</v>
      </c>
      <c r="B116" s="150" t="s">
        <v>270</v>
      </c>
    </row>
    <row r="117" spans="1:2" x14ac:dyDescent="0.2">
      <c r="A117" s="149" t="s">
        <v>125</v>
      </c>
      <c r="B117" s="150" t="s">
        <v>241</v>
      </c>
    </row>
    <row r="118" spans="1:2" x14ac:dyDescent="0.2">
      <c r="A118" s="149" t="s">
        <v>21</v>
      </c>
      <c r="B118" s="150" t="s">
        <v>142</v>
      </c>
    </row>
    <row r="119" spans="1:2" x14ac:dyDescent="0.2">
      <c r="A119" s="149" t="s">
        <v>87</v>
      </c>
      <c r="B119" s="150" t="s">
        <v>178</v>
      </c>
    </row>
    <row r="120" spans="1:2" x14ac:dyDescent="0.2">
      <c r="A120" s="149" t="s">
        <v>8</v>
      </c>
      <c r="B120" s="150" t="s">
        <v>138</v>
      </c>
    </row>
    <row r="121" spans="1:2" x14ac:dyDescent="0.2">
      <c r="A121" s="149" t="s">
        <v>22</v>
      </c>
      <c r="B121" s="150" t="s">
        <v>143</v>
      </c>
    </row>
    <row r="122" spans="1:2" x14ac:dyDescent="0.2">
      <c r="A122" s="149" t="s">
        <v>129</v>
      </c>
      <c r="B122" s="150" t="s">
        <v>196</v>
      </c>
    </row>
    <row r="123" spans="1:2" x14ac:dyDescent="0.2">
      <c r="A123" s="149" t="s">
        <v>130</v>
      </c>
      <c r="B123" s="150" t="s">
        <v>242</v>
      </c>
    </row>
    <row r="124" spans="1:2" x14ac:dyDescent="0.2">
      <c r="A124" s="149" t="s">
        <v>131</v>
      </c>
      <c r="B124" s="150" t="s">
        <v>264</v>
      </c>
    </row>
    <row r="125" spans="1:2" x14ac:dyDescent="0.2">
      <c r="A125" s="149" t="s">
        <v>12</v>
      </c>
      <c r="B125" s="150" t="s">
        <v>274</v>
      </c>
    </row>
    <row r="126" spans="1:2" x14ac:dyDescent="0.2">
      <c r="A126" s="149" t="s">
        <v>132</v>
      </c>
      <c r="B126" s="150" t="s">
        <v>357</v>
      </c>
    </row>
    <row r="127" spans="1:2" x14ac:dyDescent="0.2">
      <c r="A127" s="149" t="s">
        <v>133</v>
      </c>
      <c r="B127" s="150" t="s">
        <v>221</v>
      </c>
    </row>
    <row r="128" spans="1:2" x14ac:dyDescent="0.2">
      <c r="A128" s="149" t="s">
        <v>134</v>
      </c>
      <c r="B128" s="150" t="s">
        <v>275</v>
      </c>
    </row>
    <row r="129" spans="1:2" x14ac:dyDescent="0.2">
      <c r="A129" s="149" t="s">
        <v>135</v>
      </c>
      <c r="B129" s="150" t="s">
        <v>358</v>
      </c>
    </row>
    <row r="130" spans="1:2" x14ac:dyDescent="0.2">
      <c r="A130" s="149" t="s">
        <v>15</v>
      </c>
      <c r="B130" s="150" t="s">
        <v>243</v>
      </c>
    </row>
    <row r="131" spans="1:2" x14ac:dyDescent="0.2">
      <c r="A131" s="149" t="s">
        <v>10</v>
      </c>
      <c r="B131" s="150" t="s">
        <v>359</v>
      </c>
    </row>
    <row r="132" spans="1:2" x14ac:dyDescent="0.2">
      <c r="A132" s="149" t="s">
        <v>16</v>
      </c>
      <c r="B132" s="150" t="s">
        <v>222</v>
      </c>
    </row>
    <row r="133" spans="1:2" x14ac:dyDescent="0.2">
      <c r="A133" s="149" t="s">
        <v>13</v>
      </c>
      <c r="B133" s="150" t="s">
        <v>244</v>
      </c>
    </row>
    <row r="134" spans="1:2" x14ac:dyDescent="0.2">
      <c r="A134" s="149" t="s">
        <v>7</v>
      </c>
      <c r="B134" s="150" t="s">
        <v>268</v>
      </c>
    </row>
    <row r="135" spans="1:2" ht="15.75" thickBot="1" x14ac:dyDescent="0.25">
      <c r="A135" s="152" t="s">
        <v>137</v>
      </c>
      <c r="B135" s="153" t="s">
        <v>245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17B39-544E-4166-BB8A-ACA73DE670C3}">
  <sheetPr codeName="Sheet6">
    <tabColor rgb="FF9BDEFF"/>
  </sheetPr>
  <dimension ref="A1:E37"/>
  <sheetViews>
    <sheetView showRowColHeaders="0" zoomScale="95" zoomScaleNormal="95" workbookViewId="0"/>
  </sheetViews>
  <sheetFormatPr defaultColWidth="9.140625" defaultRowHeight="15" x14ac:dyDescent="0.25"/>
  <cols>
    <col min="1" max="1" width="1.7109375" style="155" customWidth="1"/>
    <col min="2" max="2" width="45" style="155" customWidth="1"/>
    <col min="3" max="3" width="54.7109375" style="155" customWidth="1"/>
    <col min="4" max="4" width="15.5703125" style="3" bestFit="1" customWidth="1"/>
    <col min="5" max="16384" width="9.140625" style="3"/>
  </cols>
  <sheetData>
    <row r="1" spans="2:3" ht="9" customHeight="1" x14ac:dyDescent="0.25">
      <c r="B1" s="156"/>
      <c r="C1" s="157"/>
    </row>
    <row r="2" spans="2:3" ht="9" customHeight="1" x14ac:dyDescent="0.25">
      <c r="B2" s="156"/>
      <c r="C2" s="157"/>
    </row>
    <row r="3" spans="2:3" ht="9" customHeight="1" x14ac:dyDescent="0.25">
      <c r="B3" s="156"/>
      <c r="C3" s="157"/>
    </row>
    <row r="4" spans="2:3" ht="9" customHeight="1" x14ac:dyDescent="0.25">
      <c r="B4" s="156"/>
      <c r="C4" s="157"/>
    </row>
    <row r="5" spans="2:3" ht="9" customHeight="1" x14ac:dyDescent="0.25"/>
    <row r="6" spans="2:3" ht="9" customHeight="1" x14ac:dyDescent="0.25">
      <c r="B6" s="156"/>
      <c r="C6" s="157"/>
    </row>
    <row r="7" spans="2:3" ht="9" customHeight="1" x14ac:dyDescent="0.25">
      <c r="B7" s="156"/>
      <c r="C7" s="157"/>
    </row>
    <row r="8" spans="2:3" s="61" customFormat="1" ht="40.5" customHeight="1" x14ac:dyDescent="0.2">
      <c r="B8" s="158" t="s">
        <v>119</v>
      </c>
      <c r="C8" s="159" t="str">
        <f>VLOOKUP($C$14,'Trust lookup'!$A$2:$I$127,3,FALSE)</f>
        <v>Airedale NHS Foundation Trust</v>
      </c>
    </row>
    <row r="9" spans="2:3" s="61" customFormat="1" ht="15.75" x14ac:dyDescent="0.2">
      <c r="B9" s="158" t="s">
        <v>190</v>
      </c>
      <c r="C9" s="159" t="str">
        <f>VLOOKUP($C$14,'Trust lookup'!$A$2:$I$127,2,FALSE)</f>
        <v>RCF</v>
      </c>
    </row>
    <row r="10" spans="2:3" s="61" customFormat="1" ht="15.75" x14ac:dyDescent="0.2">
      <c r="B10" s="160" t="s">
        <v>409</v>
      </c>
      <c r="C10" s="161">
        <f>IFERROR(IF($C$9=VLOOKUP($C$9,breast_excluded_trusts,1,FALSE),"Excluded"),IFERROR(IF(VLOOKUP($C$9,breast_included_trusts,3,FALSE)="-","Suppressed as trust caseload &lt;5",VLOOKUP($C$9,breast_included_trusts,3,FALSE)),"No data"))</f>
        <v>113</v>
      </c>
    </row>
    <row r="11" spans="2:3" s="61" customFormat="1" ht="15.75" x14ac:dyDescent="0.2">
      <c r="B11" s="158" t="s">
        <v>383</v>
      </c>
      <c r="C11" s="162">
        <f>IFERROR(IF($C$9=VLOOKUP($C$9,breast_excluded_trusts,1,FALSE),"Excluded"),IFERROR(IF(VLOOKUP($C$9,breast_included_trusts,3,FALSE)="-","Suppressed as trust caseload &lt;5",VLOOKUP($C$9,breast_included_trusts,4,FALSE)),"No data"))</f>
        <v>1.6297999999999999</v>
      </c>
    </row>
    <row r="14" spans="2:3" x14ac:dyDescent="0.25">
      <c r="C14" s="34">
        <v>1</v>
      </c>
    </row>
    <row r="22" spans="3:3" x14ac:dyDescent="0.25">
      <c r="C22" s="163"/>
    </row>
    <row r="34" spans="1:5" ht="15.75" x14ac:dyDescent="0.25">
      <c r="E34" s="164" t="s">
        <v>336</v>
      </c>
    </row>
    <row r="35" spans="1:5" ht="15.75" x14ac:dyDescent="0.25">
      <c r="E35" s="61" t="s">
        <v>482</v>
      </c>
    </row>
    <row r="36" spans="1:5" s="35" customFormat="1" ht="15.75" x14ac:dyDescent="0.25">
      <c r="A36" s="163"/>
      <c r="B36" s="163"/>
      <c r="C36" s="163"/>
      <c r="E36" s="61" t="s">
        <v>338</v>
      </c>
    </row>
    <row r="37" spans="1:5" ht="15.75" x14ac:dyDescent="0.25">
      <c r="E37" s="10" t="s">
        <v>478</v>
      </c>
    </row>
  </sheetData>
  <sheetProtection selectLockedCell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Drop Down 1">
              <controlPr defaultSize="0" autoLine="0" autoPict="0" altText="Trust selection box">
                <anchor moveWithCells="1">
                  <from>
                    <xdr:col>1</xdr:col>
                    <xdr:colOff>9525</xdr:colOff>
                    <xdr:row>2</xdr:row>
                    <xdr:rowOff>38100</xdr:rowOff>
                  </from>
                  <to>
                    <xdr:col>2</xdr:col>
                    <xdr:colOff>3305175</xdr:colOff>
                    <xdr:row>4</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29F92-2F1D-4534-A4F8-C9CD5127AEBF}">
  <sheetPr codeName="Sheet9">
    <tabColor rgb="FF008080"/>
  </sheetPr>
  <dimension ref="A1:L135"/>
  <sheetViews>
    <sheetView showRowColHeaders="0" workbookViewId="0"/>
  </sheetViews>
  <sheetFormatPr defaultColWidth="9.28515625" defaultRowHeight="15" x14ac:dyDescent="0.2"/>
  <cols>
    <col min="1" max="1" width="11.7109375" style="46" customWidth="1"/>
    <col min="2" max="2" width="74.5703125" style="46" customWidth="1"/>
    <col min="3" max="4" width="23.42578125" style="46" customWidth="1"/>
    <col min="5" max="5" width="21.42578125" style="46" customWidth="1"/>
    <col min="6" max="6" width="18.28515625" style="46" customWidth="1"/>
    <col min="7" max="7" width="15.28515625" style="46" customWidth="1"/>
    <col min="8" max="8" width="14.7109375" style="46" customWidth="1"/>
    <col min="9" max="9" width="15.7109375" style="46" customWidth="1"/>
    <col min="10" max="10" width="19.42578125" style="46" customWidth="1"/>
    <col min="11" max="11" width="19.5703125" style="46" customWidth="1"/>
    <col min="12" max="12" width="15.28515625" style="46" customWidth="1"/>
    <col min="13" max="13" width="21.42578125" style="46" customWidth="1"/>
    <col min="14" max="16384" width="9.28515625" style="46"/>
  </cols>
  <sheetData>
    <row r="1" spans="1:12" ht="32.25" thickBot="1" x14ac:dyDescent="0.25">
      <c r="A1" s="43" t="s">
        <v>190</v>
      </c>
      <c r="B1" s="44" t="s">
        <v>119</v>
      </c>
      <c r="C1" s="45" t="s">
        <v>443</v>
      </c>
      <c r="D1" s="43" t="s">
        <v>229</v>
      </c>
      <c r="E1" s="43" t="s">
        <v>230</v>
      </c>
      <c r="F1" s="43" t="s">
        <v>231</v>
      </c>
      <c r="G1" s="43" t="s">
        <v>232</v>
      </c>
      <c r="H1" s="43" t="s">
        <v>233</v>
      </c>
      <c r="I1" s="43" t="s">
        <v>234</v>
      </c>
      <c r="J1" s="43" t="s">
        <v>224</v>
      </c>
      <c r="K1" s="43" t="s">
        <v>225</v>
      </c>
    </row>
    <row r="2" spans="1:12" x14ac:dyDescent="0.2">
      <c r="A2" s="47" t="s">
        <v>34</v>
      </c>
      <c r="B2" s="48" t="s">
        <v>150</v>
      </c>
      <c r="C2" s="49">
        <v>82</v>
      </c>
      <c r="D2" s="50">
        <v>9.9718</v>
      </c>
      <c r="E2" s="50">
        <v>10.481429951531547</v>
      </c>
      <c r="F2" s="50">
        <v>3.9653999999999998</v>
      </c>
      <c r="G2" s="50">
        <v>17.5108</v>
      </c>
      <c r="H2" s="50">
        <v>1.2641</v>
      </c>
      <c r="I2" s="50">
        <v>22.157499999999999</v>
      </c>
      <c r="J2" s="51" t="s">
        <v>6</v>
      </c>
      <c r="K2" s="52" t="s">
        <v>6</v>
      </c>
      <c r="L2" s="46" t="s">
        <v>337</v>
      </c>
    </row>
    <row r="3" spans="1:12" x14ac:dyDescent="0.2">
      <c r="A3" s="47" t="s">
        <v>88</v>
      </c>
      <c r="B3" s="48" t="s">
        <v>251</v>
      </c>
      <c r="C3" s="49">
        <v>345</v>
      </c>
      <c r="D3" s="50">
        <v>13.9207</v>
      </c>
      <c r="E3" s="50">
        <v>10.481429951531547</v>
      </c>
      <c r="F3" s="50">
        <v>7.5726000000000004</v>
      </c>
      <c r="G3" s="50">
        <v>14.1479</v>
      </c>
      <c r="H3" s="50">
        <v>5.8986999999999998</v>
      </c>
      <c r="I3" s="50">
        <v>16.2364</v>
      </c>
      <c r="J3" s="51" t="s">
        <v>6</v>
      </c>
      <c r="K3" s="52" t="s">
        <v>6</v>
      </c>
      <c r="L3" s="46" t="s">
        <v>470</v>
      </c>
    </row>
    <row r="4" spans="1:12" x14ac:dyDescent="0.2">
      <c r="A4" s="47" t="s">
        <v>105</v>
      </c>
      <c r="B4" s="48" t="s">
        <v>184</v>
      </c>
      <c r="C4" s="49">
        <v>440</v>
      </c>
      <c r="D4" s="50">
        <v>16.329799999999999</v>
      </c>
      <c r="E4" s="50">
        <v>10.481429951531547</v>
      </c>
      <c r="F4" s="50">
        <v>7.9600999999999997</v>
      </c>
      <c r="G4" s="50">
        <v>13.781599999999999</v>
      </c>
      <c r="H4" s="50">
        <v>6.4509999999999996</v>
      </c>
      <c r="I4" s="50">
        <v>15.6205</v>
      </c>
      <c r="J4" s="51" t="s">
        <v>224</v>
      </c>
      <c r="K4" s="52" t="s">
        <v>6</v>
      </c>
    </row>
    <row r="5" spans="1:12" x14ac:dyDescent="0.2">
      <c r="A5" s="47" t="s">
        <v>32</v>
      </c>
      <c r="B5" s="48" t="s">
        <v>283</v>
      </c>
      <c r="C5" s="49">
        <v>237</v>
      </c>
      <c r="D5" s="50">
        <v>13.291</v>
      </c>
      <c r="E5" s="50">
        <v>10.481429951531547</v>
      </c>
      <c r="F5" s="50">
        <v>6.8689</v>
      </c>
      <c r="G5" s="50">
        <v>14.803100000000001</v>
      </c>
      <c r="H5" s="50">
        <v>4.9207000000000001</v>
      </c>
      <c r="I5" s="50">
        <v>17.388100000000001</v>
      </c>
      <c r="J5" s="51" t="s">
        <v>6</v>
      </c>
      <c r="K5" s="52" t="s">
        <v>6</v>
      </c>
    </row>
    <row r="6" spans="1:12" x14ac:dyDescent="0.2">
      <c r="A6" s="47" t="s">
        <v>86</v>
      </c>
      <c r="B6" s="48" t="s">
        <v>212</v>
      </c>
      <c r="C6" s="49">
        <v>284</v>
      </c>
      <c r="D6" s="50">
        <v>18.383099999999999</v>
      </c>
      <c r="E6" s="50">
        <v>10.481429951531547</v>
      </c>
      <c r="F6" s="50">
        <v>7.2196999999999996</v>
      </c>
      <c r="G6" s="50">
        <v>14.4712</v>
      </c>
      <c r="H6" s="50">
        <v>5.4096000000000002</v>
      </c>
      <c r="I6" s="50">
        <v>16.8142</v>
      </c>
      <c r="J6" s="51" t="s">
        <v>224</v>
      </c>
      <c r="K6" s="52" t="s">
        <v>6</v>
      </c>
    </row>
    <row r="7" spans="1:12" x14ac:dyDescent="0.2">
      <c r="A7" s="47" t="s">
        <v>53</v>
      </c>
      <c r="B7" s="48" t="s">
        <v>162</v>
      </c>
      <c r="C7" s="49">
        <v>167</v>
      </c>
      <c r="D7" s="50">
        <v>5.3395000000000001</v>
      </c>
      <c r="E7" s="50">
        <v>10.481429951531547</v>
      </c>
      <c r="F7" s="50">
        <v>6.0917000000000003</v>
      </c>
      <c r="G7" s="50">
        <v>15.533799999999999</v>
      </c>
      <c r="H7" s="50">
        <v>3.835</v>
      </c>
      <c r="I7" s="50">
        <v>18.6752</v>
      </c>
      <c r="J7" s="51" t="s">
        <v>6</v>
      </c>
      <c r="K7" s="52" t="s">
        <v>6</v>
      </c>
    </row>
    <row r="8" spans="1:12" x14ac:dyDescent="0.2">
      <c r="A8" s="47" t="s">
        <v>64</v>
      </c>
      <c r="B8" s="48" t="s">
        <v>213</v>
      </c>
      <c r="C8" s="49">
        <v>201</v>
      </c>
      <c r="D8" s="50">
        <v>15.2256</v>
      </c>
      <c r="E8" s="50">
        <v>10.481429951531547</v>
      </c>
      <c r="F8" s="50">
        <v>6.5281000000000002</v>
      </c>
      <c r="G8" s="50">
        <v>15.1501</v>
      </c>
      <c r="H8" s="50">
        <v>4.4789000000000003</v>
      </c>
      <c r="I8" s="50">
        <v>17.953099999999999</v>
      </c>
      <c r="J8" s="51" t="s">
        <v>6</v>
      </c>
      <c r="K8" s="52" t="s">
        <v>6</v>
      </c>
    </row>
    <row r="9" spans="1:12" x14ac:dyDescent="0.2">
      <c r="A9" s="47" t="s">
        <v>59</v>
      </c>
      <c r="B9" s="48" t="s">
        <v>252</v>
      </c>
      <c r="C9" s="49">
        <v>221</v>
      </c>
      <c r="D9" s="50">
        <v>8.4350000000000005</v>
      </c>
      <c r="E9" s="50">
        <v>10.481429951531547</v>
      </c>
      <c r="F9" s="50">
        <v>6.7352999999999996</v>
      </c>
      <c r="G9" s="50">
        <v>14.9336</v>
      </c>
      <c r="H9" s="50">
        <v>4.7115</v>
      </c>
      <c r="I9" s="50">
        <v>17.616800000000001</v>
      </c>
      <c r="J9" s="51" t="s">
        <v>6</v>
      </c>
      <c r="K9" s="52" t="s">
        <v>6</v>
      </c>
    </row>
    <row r="10" spans="1:12" x14ac:dyDescent="0.2">
      <c r="A10" s="47" t="s">
        <v>62</v>
      </c>
      <c r="B10" s="48" t="s">
        <v>166</v>
      </c>
      <c r="C10" s="49">
        <v>240</v>
      </c>
      <c r="D10" s="50">
        <v>4.5156000000000001</v>
      </c>
      <c r="E10" s="50">
        <v>10.481429951531547</v>
      </c>
      <c r="F10" s="50">
        <v>6.8913000000000002</v>
      </c>
      <c r="G10" s="50">
        <v>14.793100000000001</v>
      </c>
      <c r="H10" s="50">
        <v>4.9844999999999997</v>
      </c>
      <c r="I10" s="50">
        <v>17.356200000000001</v>
      </c>
      <c r="J10" s="51" t="s">
        <v>6</v>
      </c>
      <c r="K10" s="52" t="s">
        <v>225</v>
      </c>
    </row>
    <row r="11" spans="1:12" x14ac:dyDescent="0.2">
      <c r="A11" s="47" t="s">
        <v>33</v>
      </c>
      <c r="B11" s="48" t="s">
        <v>253</v>
      </c>
      <c r="C11" s="49">
        <v>120</v>
      </c>
      <c r="D11" s="50">
        <v>13.0327</v>
      </c>
      <c r="E11" s="50">
        <v>10.481429951531547</v>
      </c>
      <c r="F11" s="50">
        <v>5.2</v>
      </c>
      <c r="G11" s="50">
        <v>16.382999999999999</v>
      </c>
      <c r="H11" s="50">
        <v>2.6785999999999999</v>
      </c>
      <c r="I11" s="50">
        <v>20.125399999999999</v>
      </c>
      <c r="J11" s="51" t="s">
        <v>6</v>
      </c>
      <c r="K11" s="52" t="s">
        <v>6</v>
      </c>
    </row>
    <row r="12" spans="1:12" x14ac:dyDescent="0.2">
      <c r="A12" s="47" t="s">
        <v>18</v>
      </c>
      <c r="B12" s="48" t="s">
        <v>140</v>
      </c>
      <c r="C12" s="49" t="s">
        <v>471</v>
      </c>
      <c r="D12" s="50" t="s">
        <v>471</v>
      </c>
      <c r="E12" s="50">
        <v>10.481429951531547</v>
      </c>
      <c r="F12" s="50" t="s">
        <v>471</v>
      </c>
      <c r="G12" s="50" t="s">
        <v>471</v>
      </c>
      <c r="H12" s="50" t="s">
        <v>471</v>
      </c>
      <c r="I12" s="50" t="s">
        <v>471</v>
      </c>
      <c r="J12" s="51" t="s">
        <v>348</v>
      </c>
      <c r="K12" s="52" t="s">
        <v>348</v>
      </c>
    </row>
    <row r="13" spans="1:12" x14ac:dyDescent="0.2">
      <c r="A13" s="47" t="s">
        <v>84</v>
      </c>
      <c r="B13" s="48" t="s">
        <v>254</v>
      </c>
      <c r="C13" s="49">
        <v>311</v>
      </c>
      <c r="D13" s="50">
        <v>9.4771999999999998</v>
      </c>
      <c r="E13" s="50">
        <v>10.481429951531547</v>
      </c>
      <c r="F13" s="50">
        <v>7.4</v>
      </c>
      <c r="G13" s="50">
        <v>14.323700000000001</v>
      </c>
      <c r="H13" s="50">
        <v>5.6433</v>
      </c>
      <c r="I13" s="50">
        <v>16.546800000000001</v>
      </c>
      <c r="J13" s="51" t="s">
        <v>6</v>
      </c>
      <c r="K13" s="52" t="s">
        <v>6</v>
      </c>
    </row>
    <row r="14" spans="1:12" x14ac:dyDescent="0.2">
      <c r="A14" s="47" t="s">
        <v>36</v>
      </c>
      <c r="B14" s="48" t="s">
        <v>255</v>
      </c>
      <c r="C14" s="49">
        <v>28</v>
      </c>
      <c r="D14" s="50">
        <v>19.6111</v>
      </c>
      <c r="E14" s="50">
        <v>10.481429951531547</v>
      </c>
      <c r="F14" s="50">
        <v>0</v>
      </c>
      <c r="G14" s="50">
        <v>21.8858</v>
      </c>
      <c r="H14" s="50">
        <v>0</v>
      </c>
      <c r="I14" s="50">
        <v>31.0349</v>
      </c>
      <c r="J14" s="51" t="s">
        <v>6</v>
      </c>
      <c r="K14" s="52" t="s">
        <v>6</v>
      </c>
    </row>
    <row r="15" spans="1:12" x14ac:dyDescent="0.2">
      <c r="A15" s="47" t="s">
        <v>46</v>
      </c>
      <c r="B15" s="48" t="s">
        <v>157</v>
      </c>
      <c r="C15" s="49">
        <v>104</v>
      </c>
      <c r="D15" s="50">
        <v>5.1365999999999996</v>
      </c>
      <c r="E15" s="50">
        <v>10.481429951531547</v>
      </c>
      <c r="F15" s="50">
        <v>4.8254000000000001</v>
      </c>
      <c r="G15" s="50">
        <v>16.787199999999999</v>
      </c>
      <c r="H15" s="50">
        <v>2.1215999999999999</v>
      </c>
      <c r="I15" s="50">
        <v>20.883500000000002</v>
      </c>
      <c r="J15" s="51" t="s">
        <v>6</v>
      </c>
      <c r="K15" s="52" t="s">
        <v>6</v>
      </c>
    </row>
    <row r="16" spans="1:12" x14ac:dyDescent="0.2">
      <c r="A16" s="47" t="s">
        <v>101</v>
      </c>
      <c r="B16" s="48" t="s">
        <v>256</v>
      </c>
      <c r="C16" s="49">
        <v>429</v>
      </c>
      <c r="D16" s="50">
        <v>11.020899999999999</v>
      </c>
      <c r="E16" s="50">
        <v>10.481429951531547</v>
      </c>
      <c r="F16" s="50">
        <v>7.923</v>
      </c>
      <c r="G16" s="50">
        <v>13.816599999999999</v>
      </c>
      <c r="H16" s="50">
        <v>6.3959999999999999</v>
      </c>
      <c r="I16" s="50">
        <v>15.6812</v>
      </c>
      <c r="J16" s="51" t="s">
        <v>6</v>
      </c>
      <c r="K16" s="52" t="s">
        <v>6</v>
      </c>
    </row>
    <row r="17" spans="1:11" x14ac:dyDescent="0.2">
      <c r="A17" s="47" t="s">
        <v>71</v>
      </c>
      <c r="B17" s="48" t="s">
        <v>170</v>
      </c>
      <c r="C17" s="49">
        <v>276</v>
      </c>
      <c r="D17" s="50">
        <v>9.4039999999999999</v>
      </c>
      <c r="E17" s="50">
        <v>10.481429951531547</v>
      </c>
      <c r="F17" s="50">
        <v>7.1730999999999998</v>
      </c>
      <c r="G17" s="50">
        <v>14.520799999999999</v>
      </c>
      <c r="H17" s="50">
        <v>5.3433000000000002</v>
      </c>
      <c r="I17" s="50">
        <v>16.9054</v>
      </c>
      <c r="J17" s="51" t="s">
        <v>6</v>
      </c>
      <c r="K17" s="52" t="s">
        <v>6</v>
      </c>
    </row>
    <row r="18" spans="1:11" x14ac:dyDescent="0.2">
      <c r="A18" s="47" t="s">
        <v>57</v>
      </c>
      <c r="B18" s="48" t="s">
        <v>214</v>
      </c>
      <c r="C18" s="49">
        <v>253</v>
      </c>
      <c r="D18" s="50">
        <v>11.4259</v>
      </c>
      <c r="E18" s="50">
        <v>10.481429951531547</v>
      </c>
      <c r="F18" s="50">
        <v>7.0016999999999996</v>
      </c>
      <c r="G18" s="50">
        <v>14.6831</v>
      </c>
      <c r="H18" s="50">
        <v>5.1315999999999997</v>
      </c>
      <c r="I18" s="50">
        <v>17.1831</v>
      </c>
      <c r="J18" s="51" t="s">
        <v>6</v>
      </c>
      <c r="K18" s="52" t="s">
        <v>6</v>
      </c>
    </row>
    <row r="19" spans="1:11" x14ac:dyDescent="0.2">
      <c r="A19" s="47" t="s">
        <v>82</v>
      </c>
      <c r="B19" s="48" t="s">
        <v>269</v>
      </c>
      <c r="C19" s="49">
        <v>393</v>
      </c>
      <c r="D19" s="50">
        <v>10.8102</v>
      </c>
      <c r="E19" s="50">
        <v>10.481429951531547</v>
      </c>
      <c r="F19" s="50">
        <v>7.7789000000000001</v>
      </c>
      <c r="G19" s="50">
        <v>13.9452</v>
      </c>
      <c r="H19" s="50">
        <v>6.2020999999999997</v>
      </c>
      <c r="I19" s="50">
        <v>15.905200000000001</v>
      </c>
      <c r="J19" s="51" t="s">
        <v>6</v>
      </c>
      <c r="K19" s="52" t="s">
        <v>6</v>
      </c>
    </row>
    <row r="20" spans="1:11" x14ac:dyDescent="0.2">
      <c r="A20" s="47" t="s">
        <v>76</v>
      </c>
      <c r="B20" s="48" t="s">
        <v>215</v>
      </c>
      <c r="C20" s="49">
        <v>232</v>
      </c>
      <c r="D20" s="50">
        <v>13.6225</v>
      </c>
      <c r="E20" s="50">
        <v>10.481429951531547</v>
      </c>
      <c r="F20" s="50">
        <v>6.8342000000000001</v>
      </c>
      <c r="G20" s="50">
        <v>14.8589</v>
      </c>
      <c r="H20" s="50">
        <v>4.8581000000000003</v>
      </c>
      <c r="I20" s="50">
        <v>17.472300000000001</v>
      </c>
      <c r="J20" s="51" t="s">
        <v>6</v>
      </c>
      <c r="K20" s="52" t="s">
        <v>6</v>
      </c>
    </row>
    <row r="21" spans="1:11" x14ac:dyDescent="0.2">
      <c r="A21" s="47" t="s">
        <v>47</v>
      </c>
      <c r="B21" s="48" t="s">
        <v>158</v>
      </c>
      <c r="C21" s="49">
        <v>233</v>
      </c>
      <c r="D21" s="50">
        <v>6.2599</v>
      </c>
      <c r="E21" s="50">
        <v>10.481429951531547</v>
      </c>
      <c r="F21" s="50">
        <v>6.8509000000000002</v>
      </c>
      <c r="G21" s="50">
        <v>14.850199999999999</v>
      </c>
      <c r="H21" s="50">
        <v>4.8669000000000002</v>
      </c>
      <c r="I21" s="50">
        <v>17.4556</v>
      </c>
      <c r="J21" s="51" t="s">
        <v>6</v>
      </c>
      <c r="K21" s="52" t="s">
        <v>6</v>
      </c>
    </row>
    <row r="22" spans="1:11" x14ac:dyDescent="0.2">
      <c r="A22" s="47" t="s">
        <v>38</v>
      </c>
      <c r="B22" s="48" t="s">
        <v>152</v>
      </c>
      <c r="C22" s="49">
        <v>160</v>
      </c>
      <c r="D22" s="50">
        <v>7.8693</v>
      </c>
      <c r="E22" s="50">
        <v>10.481429951531547</v>
      </c>
      <c r="F22" s="50">
        <v>5.9706000000000001</v>
      </c>
      <c r="G22" s="50">
        <v>15.623699999999999</v>
      </c>
      <c r="H22" s="50">
        <v>3.7608999999999999</v>
      </c>
      <c r="I22" s="50">
        <v>18.845400000000001</v>
      </c>
      <c r="J22" s="51" t="s">
        <v>6</v>
      </c>
      <c r="K22" s="52" t="s">
        <v>6</v>
      </c>
    </row>
    <row r="23" spans="1:11" x14ac:dyDescent="0.2">
      <c r="A23" s="47" t="s">
        <v>29</v>
      </c>
      <c r="B23" s="48" t="s">
        <v>148</v>
      </c>
      <c r="C23" s="49">
        <v>88</v>
      </c>
      <c r="D23" s="50">
        <v>11.9064</v>
      </c>
      <c r="E23" s="50">
        <v>10.481429951531547</v>
      </c>
      <c r="F23" s="50">
        <v>4.2194000000000003</v>
      </c>
      <c r="G23" s="50">
        <v>17.257300000000001</v>
      </c>
      <c r="H23" s="50">
        <v>1.4123000000000001</v>
      </c>
      <c r="I23" s="50">
        <v>21.736899999999999</v>
      </c>
      <c r="J23" s="51" t="s">
        <v>6</v>
      </c>
      <c r="K23" s="52" t="s">
        <v>6</v>
      </c>
    </row>
    <row r="24" spans="1:11" x14ac:dyDescent="0.2">
      <c r="A24" s="47" t="s">
        <v>94</v>
      </c>
      <c r="B24" s="48" t="s">
        <v>181</v>
      </c>
      <c r="C24" s="49">
        <v>406</v>
      </c>
      <c r="D24" s="50">
        <v>11.1538</v>
      </c>
      <c r="E24" s="50">
        <v>10.481429951531547</v>
      </c>
      <c r="F24" s="50">
        <v>7.8335999999999997</v>
      </c>
      <c r="G24" s="50">
        <v>13.8993</v>
      </c>
      <c r="H24" s="50">
        <v>6.2747000000000002</v>
      </c>
      <c r="I24" s="50">
        <v>15.817</v>
      </c>
      <c r="J24" s="51" t="s">
        <v>6</v>
      </c>
      <c r="K24" s="52" t="s">
        <v>6</v>
      </c>
    </row>
    <row r="25" spans="1:11" x14ac:dyDescent="0.2">
      <c r="A25" s="47" t="s">
        <v>49</v>
      </c>
      <c r="B25" s="48" t="s">
        <v>159</v>
      </c>
      <c r="C25" s="49">
        <v>183</v>
      </c>
      <c r="D25" s="50">
        <v>8.3455999999999992</v>
      </c>
      <c r="E25" s="50">
        <v>10.481429951531547</v>
      </c>
      <c r="F25" s="50">
        <v>6.2969999999999997</v>
      </c>
      <c r="G25" s="50">
        <v>15.3287</v>
      </c>
      <c r="H25" s="50">
        <v>4.1372999999999998</v>
      </c>
      <c r="I25" s="50">
        <v>18.334900000000001</v>
      </c>
      <c r="J25" s="51" t="s">
        <v>6</v>
      </c>
      <c r="K25" s="52" t="s">
        <v>6</v>
      </c>
    </row>
    <row r="26" spans="1:11" x14ac:dyDescent="0.2">
      <c r="A26" s="47" t="s">
        <v>107</v>
      </c>
      <c r="B26" s="48" t="s">
        <v>257</v>
      </c>
      <c r="C26" s="49">
        <v>718</v>
      </c>
      <c r="D26" s="50">
        <v>10.8942</v>
      </c>
      <c r="E26" s="50">
        <v>10.481429951531547</v>
      </c>
      <c r="F26" s="50">
        <v>8.5986999999999991</v>
      </c>
      <c r="G26" s="50">
        <v>13.1595</v>
      </c>
      <c r="H26" s="50">
        <v>7.3952999999999998</v>
      </c>
      <c r="I26" s="50">
        <v>14.573399999999999</v>
      </c>
      <c r="J26" s="51" t="s">
        <v>6</v>
      </c>
      <c r="K26" s="52" t="s">
        <v>6</v>
      </c>
    </row>
    <row r="27" spans="1:11" x14ac:dyDescent="0.2">
      <c r="A27" s="47" t="s">
        <v>52</v>
      </c>
      <c r="B27" s="48" t="s">
        <v>161</v>
      </c>
      <c r="C27" s="49">
        <v>205</v>
      </c>
      <c r="D27" s="50">
        <v>15.284700000000001</v>
      </c>
      <c r="E27" s="50">
        <v>10.481429951531547</v>
      </c>
      <c r="F27" s="50">
        <v>6.5557999999999996</v>
      </c>
      <c r="G27" s="50">
        <v>15.091100000000001</v>
      </c>
      <c r="H27" s="50">
        <v>4.4978999999999996</v>
      </c>
      <c r="I27" s="50">
        <v>17.904499999999999</v>
      </c>
      <c r="J27" s="51" t="s">
        <v>6</v>
      </c>
      <c r="K27" s="52" t="s">
        <v>6</v>
      </c>
    </row>
    <row r="28" spans="1:11" x14ac:dyDescent="0.2">
      <c r="A28" s="47" t="s">
        <v>39</v>
      </c>
      <c r="B28" s="48" t="s">
        <v>258</v>
      </c>
      <c r="C28" s="49">
        <v>108</v>
      </c>
      <c r="D28" s="50">
        <v>4.2255000000000003</v>
      </c>
      <c r="E28" s="50">
        <v>10.481429951531547</v>
      </c>
      <c r="F28" s="50">
        <v>4.8792999999999997</v>
      </c>
      <c r="G28" s="50">
        <v>16.628399999999999</v>
      </c>
      <c r="H28" s="50">
        <v>2.2418999999999998</v>
      </c>
      <c r="I28" s="50">
        <v>20.680599999999998</v>
      </c>
      <c r="J28" s="51" t="s">
        <v>6</v>
      </c>
      <c r="K28" s="52" t="s">
        <v>6</v>
      </c>
    </row>
    <row r="29" spans="1:11" x14ac:dyDescent="0.2">
      <c r="A29" s="47" t="s">
        <v>20</v>
      </c>
      <c r="B29" s="48" t="s">
        <v>141</v>
      </c>
      <c r="C29" s="49" t="s">
        <v>471</v>
      </c>
      <c r="D29" s="50" t="s">
        <v>471</v>
      </c>
      <c r="E29" s="50">
        <v>10.481429951531547</v>
      </c>
      <c r="F29" s="50" t="s">
        <v>471</v>
      </c>
      <c r="G29" s="50" t="s">
        <v>471</v>
      </c>
      <c r="H29" s="50" t="s">
        <v>471</v>
      </c>
      <c r="I29" s="50" t="s">
        <v>471</v>
      </c>
      <c r="J29" s="51" t="s">
        <v>348</v>
      </c>
      <c r="K29" s="52" t="s">
        <v>348</v>
      </c>
    </row>
    <row r="30" spans="1:11" x14ac:dyDescent="0.2">
      <c r="A30" s="47" t="s">
        <v>78</v>
      </c>
      <c r="B30" s="48" t="s">
        <v>173</v>
      </c>
      <c r="C30" s="49">
        <v>368</v>
      </c>
      <c r="D30" s="50">
        <v>10.1364</v>
      </c>
      <c r="E30" s="50">
        <v>10.481429951531547</v>
      </c>
      <c r="F30" s="50">
        <v>7.6756000000000002</v>
      </c>
      <c r="G30" s="50">
        <v>14.0481</v>
      </c>
      <c r="H30" s="50">
        <v>6.0533000000000001</v>
      </c>
      <c r="I30" s="50">
        <v>16.068300000000001</v>
      </c>
      <c r="J30" s="51" t="s">
        <v>6</v>
      </c>
      <c r="K30" s="52" t="s">
        <v>6</v>
      </c>
    </row>
    <row r="31" spans="1:11" x14ac:dyDescent="0.2">
      <c r="A31" s="47" t="s">
        <v>96</v>
      </c>
      <c r="B31" s="48" t="s">
        <v>216</v>
      </c>
      <c r="C31" s="49">
        <v>275</v>
      </c>
      <c r="D31" s="50">
        <v>8.2635000000000005</v>
      </c>
      <c r="E31" s="50">
        <v>10.481429951531547</v>
      </c>
      <c r="F31" s="50">
        <v>7.1624999999999996</v>
      </c>
      <c r="G31" s="50">
        <v>14.5265</v>
      </c>
      <c r="H31" s="50">
        <v>5.3284000000000002</v>
      </c>
      <c r="I31" s="50">
        <v>16.918099999999999</v>
      </c>
      <c r="J31" s="51" t="s">
        <v>6</v>
      </c>
      <c r="K31" s="52" t="s">
        <v>6</v>
      </c>
    </row>
    <row r="32" spans="1:11" x14ac:dyDescent="0.2">
      <c r="A32" s="47" t="s">
        <v>31</v>
      </c>
      <c r="B32" s="48" t="s">
        <v>277</v>
      </c>
      <c r="C32" s="49">
        <v>100</v>
      </c>
      <c r="D32" s="50">
        <v>9.9880999999999993</v>
      </c>
      <c r="E32" s="50">
        <v>10.481429951531547</v>
      </c>
      <c r="F32" s="50">
        <v>4.6322000000000001</v>
      </c>
      <c r="G32" s="50">
        <v>16.869299999999999</v>
      </c>
      <c r="H32" s="50">
        <v>2.0514999999999999</v>
      </c>
      <c r="I32" s="50">
        <v>21.000299999999999</v>
      </c>
      <c r="J32" s="51" t="s">
        <v>6</v>
      </c>
      <c r="K32" s="52" t="s">
        <v>6</v>
      </c>
    </row>
    <row r="33" spans="1:11" x14ac:dyDescent="0.2">
      <c r="A33" s="47" t="s">
        <v>43</v>
      </c>
      <c r="B33" s="48" t="s">
        <v>155</v>
      </c>
      <c r="C33" s="49">
        <v>201</v>
      </c>
      <c r="D33" s="50">
        <v>12.167199999999999</v>
      </c>
      <c r="E33" s="50">
        <v>10.481429951531547</v>
      </c>
      <c r="F33" s="50">
        <v>6.5281000000000002</v>
      </c>
      <c r="G33" s="50">
        <v>15.1501</v>
      </c>
      <c r="H33" s="50">
        <v>4.4789000000000003</v>
      </c>
      <c r="I33" s="50">
        <v>17.953099999999999</v>
      </c>
      <c r="J33" s="51" t="s">
        <v>6</v>
      </c>
      <c r="K33" s="52" t="s">
        <v>6</v>
      </c>
    </row>
    <row r="34" spans="1:11" x14ac:dyDescent="0.2">
      <c r="A34" s="47" t="s">
        <v>37</v>
      </c>
      <c r="B34" s="48" t="s">
        <v>153</v>
      </c>
      <c r="C34" s="49">
        <v>154</v>
      </c>
      <c r="D34" s="50">
        <v>10.573399999999999</v>
      </c>
      <c r="E34" s="50">
        <v>10.481429951531547</v>
      </c>
      <c r="F34" s="50">
        <v>5.9015000000000004</v>
      </c>
      <c r="G34" s="50">
        <v>15.737500000000001</v>
      </c>
      <c r="H34" s="50">
        <v>3.5615999999999999</v>
      </c>
      <c r="I34" s="50">
        <v>19.0215</v>
      </c>
      <c r="J34" s="51" t="s">
        <v>6</v>
      </c>
      <c r="K34" s="52" t="s">
        <v>6</v>
      </c>
    </row>
    <row r="35" spans="1:11" x14ac:dyDescent="0.2">
      <c r="A35" s="47" t="s">
        <v>26</v>
      </c>
      <c r="B35" s="48" t="s">
        <v>227</v>
      </c>
      <c r="C35" s="49">
        <v>51</v>
      </c>
      <c r="D35" s="50">
        <v>9.6890000000000001</v>
      </c>
      <c r="E35" s="50">
        <v>10.481429951531547</v>
      </c>
      <c r="F35" s="50">
        <v>2.1402000000000001</v>
      </c>
      <c r="G35" s="50">
        <v>19.220099999999999</v>
      </c>
      <c r="H35" s="50">
        <v>0</v>
      </c>
      <c r="I35" s="50">
        <v>25.328099999999999</v>
      </c>
      <c r="J35" s="51" t="s">
        <v>6</v>
      </c>
      <c r="K35" s="52" t="s">
        <v>6</v>
      </c>
    </row>
    <row r="36" spans="1:11" x14ac:dyDescent="0.2">
      <c r="A36" s="47" t="s">
        <v>99</v>
      </c>
      <c r="B36" s="48" t="s">
        <v>217</v>
      </c>
      <c r="C36" s="49">
        <v>319</v>
      </c>
      <c r="D36" s="50">
        <v>10.460699999999999</v>
      </c>
      <c r="E36" s="50">
        <v>10.481429951531547</v>
      </c>
      <c r="F36" s="50">
        <v>7.4336000000000002</v>
      </c>
      <c r="G36" s="50">
        <v>14.280799999999999</v>
      </c>
      <c r="H36" s="50">
        <v>5.7119999999999997</v>
      </c>
      <c r="I36" s="50">
        <v>16.473600000000001</v>
      </c>
      <c r="J36" s="51" t="s">
        <v>6</v>
      </c>
      <c r="K36" s="52" t="s">
        <v>6</v>
      </c>
    </row>
    <row r="37" spans="1:11" x14ac:dyDescent="0.2">
      <c r="A37" s="47" t="s">
        <v>103</v>
      </c>
      <c r="B37" s="48" t="s">
        <v>183</v>
      </c>
      <c r="C37" s="49">
        <v>482</v>
      </c>
      <c r="D37" s="50">
        <v>7.7140000000000004</v>
      </c>
      <c r="E37" s="50">
        <v>10.481429951531547</v>
      </c>
      <c r="F37" s="50">
        <v>8.0923999999999996</v>
      </c>
      <c r="G37" s="50">
        <v>13.652100000000001</v>
      </c>
      <c r="H37" s="50">
        <v>6.6520999999999999</v>
      </c>
      <c r="I37" s="50">
        <v>15.403</v>
      </c>
      <c r="J37" s="51" t="s">
        <v>6</v>
      </c>
      <c r="K37" s="52" t="s">
        <v>6</v>
      </c>
    </row>
    <row r="38" spans="1:11" x14ac:dyDescent="0.2">
      <c r="A38" s="47" t="s">
        <v>48</v>
      </c>
      <c r="B38" s="48" t="s">
        <v>259</v>
      </c>
      <c r="C38" s="49">
        <v>133</v>
      </c>
      <c r="D38" s="50">
        <v>13.487399999999999</v>
      </c>
      <c r="E38" s="50">
        <v>10.481429951531547</v>
      </c>
      <c r="F38" s="50">
        <v>5.4865000000000004</v>
      </c>
      <c r="G38" s="50">
        <v>16.1126</v>
      </c>
      <c r="H38" s="50">
        <v>3.0912000000000002</v>
      </c>
      <c r="I38" s="50">
        <v>19.639700000000001</v>
      </c>
      <c r="J38" s="51" t="s">
        <v>6</v>
      </c>
      <c r="K38" s="52" t="s">
        <v>6</v>
      </c>
    </row>
    <row r="39" spans="1:11" x14ac:dyDescent="0.2">
      <c r="A39" s="47" t="s">
        <v>95</v>
      </c>
      <c r="B39" s="48" t="s">
        <v>271</v>
      </c>
      <c r="C39" s="49">
        <v>489</v>
      </c>
      <c r="D39" s="50">
        <v>10.6874</v>
      </c>
      <c r="E39" s="50">
        <v>10.481429951531547</v>
      </c>
      <c r="F39" s="50">
        <v>8.1059000000000001</v>
      </c>
      <c r="G39" s="50">
        <v>13.6342</v>
      </c>
      <c r="H39" s="50">
        <v>6.6734</v>
      </c>
      <c r="I39" s="50">
        <v>15.3675</v>
      </c>
      <c r="J39" s="51" t="s">
        <v>6</v>
      </c>
      <c r="K39" s="52" t="s">
        <v>6</v>
      </c>
    </row>
    <row r="40" spans="1:11" x14ac:dyDescent="0.2">
      <c r="A40" s="47" t="s">
        <v>87</v>
      </c>
      <c r="B40" s="48" t="s">
        <v>178</v>
      </c>
      <c r="C40" s="49">
        <v>359</v>
      </c>
      <c r="D40" s="50">
        <v>8.7626000000000008</v>
      </c>
      <c r="E40" s="50">
        <v>10.481429951531547</v>
      </c>
      <c r="F40" s="50">
        <v>7.6325000000000003</v>
      </c>
      <c r="G40" s="50">
        <v>14.0883</v>
      </c>
      <c r="H40" s="50">
        <v>5.9927000000000001</v>
      </c>
      <c r="I40" s="50">
        <v>16.133299999999998</v>
      </c>
      <c r="J40" s="51" t="s">
        <v>6</v>
      </c>
      <c r="K40" s="52" t="s">
        <v>6</v>
      </c>
    </row>
    <row r="41" spans="1:11" x14ac:dyDescent="0.2">
      <c r="A41" s="47" t="s">
        <v>89</v>
      </c>
      <c r="B41" s="48" t="s">
        <v>282</v>
      </c>
      <c r="C41" s="49">
        <v>485</v>
      </c>
      <c r="D41" s="50">
        <v>8.1059999999999999</v>
      </c>
      <c r="E41" s="50">
        <v>10.481429951531547</v>
      </c>
      <c r="F41" s="50">
        <v>8.0951000000000004</v>
      </c>
      <c r="G41" s="50">
        <v>13.642799999999999</v>
      </c>
      <c r="H41" s="50">
        <v>6.6569000000000003</v>
      </c>
      <c r="I41" s="50">
        <v>15.391400000000001</v>
      </c>
      <c r="J41" s="51" t="s">
        <v>6</v>
      </c>
      <c r="K41" s="52" t="s">
        <v>6</v>
      </c>
    </row>
    <row r="42" spans="1:11" x14ac:dyDescent="0.2">
      <c r="A42" s="47" t="s">
        <v>80</v>
      </c>
      <c r="B42" s="48" t="s">
        <v>218</v>
      </c>
      <c r="C42" s="49">
        <v>339</v>
      </c>
      <c r="D42" s="50">
        <v>8.0518000000000001</v>
      </c>
      <c r="E42" s="50">
        <v>10.481429951531547</v>
      </c>
      <c r="F42" s="50">
        <v>7.5361000000000002</v>
      </c>
      <c r="G42" s="50">
        <v>14.1701</v>
      </c>
      <c r="H42" s="50">
        <v>5.8714000000000004</v>
      </c>
      <c r="I42" s="50">
        <v>16.2958</v>
      </c>
      <c r="J42" s="51" t="s">
        <v>6</v>
      </c>
      <c r="K42" s="52" t="s">
        <v>6</v>
      </c>
    </row>
    <row r="43" spans="1:11" x14ac:dyDescent="0.2">
      <c r="A43" s="47" t="s">
        <v>41</v>
      </c>
      <c r="B43" s="48" t="s">
        <v>354</v>
      </c>
      <c r="C43" s="49">
        <v>142</v>
      </c>
      <c r="D43" s="50">
        <v>12.438800000000001</v>
      </c>
      <c r="E43" s="50">
        <v>10.481429951531547</v>
      </c>
      <c r="F43" s="50">
        <v>5.6928000000000001</v>
      </c>
      <c r="G43" s="50">
        <v>15.946099999999999</v>
      </c>
      <c r="H43" s="50">
        <v>3.2984</v>
      </c>
      <c r="I43" s="50">
        <v>19.3872</v>
      </c>
      <c r="J43" s="51" t="s">
        <v>6</v>
      </c>
      <c r="K43" s="52" t="s">
        <v>6</v>
      </c>
    </row>
    <row r="44" spans="1:11" x14ac:dyDescent="0.2">
      <c r="A44" s="47" t="s">
        <v>90</v>
      </c>
      <c r="B44" s="48" t="s">
        <v>260</v>
      </c>
      <c r="C44" s="49">
        <v>342</v>
      </c>
      <c r="D44" s="50">
        <v>16.257999999999999</v>
      </c>
      <c r="E44" s="50">
        <v>10.481429951531547</v>
      </c>
      <c r="F44" s="50">
        <v>7.5575999999999999</v>
      </c>
      <c r="G44" s="50">
        <v>14.165900000000001</v>
      </c>
      <c r="H44" s="50">
        <v>5.8872</v>
      </c>
      <c r="I44" s="50">
        <v>16.2758</v>
      </c>
      <c r="J44" s="51" t="s">
        <v>6</v>
      </c>
      <c r="K44" s="52" t="s">
        <v>6</v>
      </c>
    </row>
    <row r="45" spans="1:11" x14ac:dyDescent="0.2">
      <c r="A45" s="47" t="s">
        <v>22</v>
      </c>
      <c r="B45" s="48" t="s">
        <v>143</v>
      </c>
      <c r="C45" s="49">
        <v>13</v>
      </c>
      <c r="D45" s="50">
        <v>7.9617000000000004</v>
      </c>
      <c r="E45" s="50">
        <v>10.481429951531547</v>
      </c>
      <c r="F45" s="50">
        <v>0</v>
      </c>
      <c r="G45" s="50">
        <v>27.3872</v>
      </c>
      <c r="H45" s="50">
        <v>0</v>
      </c>
      <c r="I45" s="50">
        <v>41.182000000000002</v>
      </c>
      <c r="J45" s="51" t="s">
        <v>6</v>
      </c>
      <c r="K45" s="52" t="s">
        <v>6</v>
      </c>
    </row>
    <row r="46" spans="1:11" x14ac:dyDescent="0.2">
      <c r="A46" s="47" t="s">
        <v>128</v>
      </c>
      <c r="B46" s="48" t="s">
        <v>195</v>
      </c>
      <c r="C46" s="49">
        <v>202</v>
      </c>
      <c r="D46" s="50">
        <v>8.9649000000000001</v>
      </c>
      <c r="E46" s="50">
        <v>10.481429951531547</v>
      </c>
      <c r="F46" s="50">
        <v>6.5327999999999999</v>
      </c>
      <c r="G46" s="50">
        <v>15.139900000000001</v>
      </c>
      <c r="H46" s="50">
        <v>4.4813000000000001</v>
      </c>
      <c r="I46" s="50">
        <v>17.9513</v>
      </c>
      <c r="J46" s="51" t="s">
        <v>6</v>
      </c>
      <c r="K46" s="52" t="s">
        <v>6</v>
      </c>
    </row>
    <row r="47" spans="1:11" x14ac:dyDescent="0.2">
      <c r="A47" s="47" t="s">
        <v>66</v>
      </c>
      <c r="B47" s="48" t="s">
        <v>167</v>
      </c>
      <c r="C47" s="49">
        <v>181</v>
      </c>
      <c r="D47" s="50">
        <v>12.4732</v>
      </c>
      <c r="E47" s="50">
        <v>10.481429951531547</v>
      </c>
      <c r="F47" s="50">
        <v>6.2727000000000004</v>
      </c>
      <c r="G47" s="50">
        <v>15.3666</v>
      </c>
      <c r="H47" s="50">
        <v>4.0979000000000001</v>
      </c>
      <c r="I47" s="50">
        <v>18.362100000000002</v>
      </c>
      <c r="J47" s="51" t="s">
        <v>6</v>
      </c>
      <c r="K47" s="52" t="s">
        <v>6</v>
      </c>
    </row>
    <row r="48" spans="1:11" x14ac:dyDescent="0.2">
      <c r="A48" s="47" t="s">
        <v>67</v>
      </c>
      <c r="B48" s="48" t="s">
        <v>261</v>
      </c>
      <c r="C48" s="49">
        <v>273</v>
      </c>
      <c r="D48" s="50">
        <v>7.6669999999999998</v>
      </c>
      <c r="E48" s="50">
        <v>10.481429951531547</v>
      </c>
      <c r="F48" s="50">
        <v>7.1451000000000002</v>
      </c>
      <c r="G48" s="50">
        <v>14.5497</v>
      </c>
      <c r="H48" s="50">
        <v>5.3041</v>
      </c>
      <c r="I48" s="50">
        <v>16.931999999999999</v>
      </c>
      <c r="J48" s="51" t="s">
        <v>6</v>
      </c>
      <c r="K48" s="52" t="s">
        <v>6</v>
      </c>
    </row>
    <row r="49" spans="1:11" x14ac:dyDescent="0.2">
      <c r="A49" s="47" t="s">
        <v>73</v>
      </c>
      <c r="B49" s="48" t="s">
        <v>171</v>
      </c>
      <c r="C49" s="49">
        <v>302</v>
      </c>
      <c r="D49" s="50">
        <v>9.1019000000000005</v>
      </c>
      <c r="E49" s="50">
        <v>10.481429951531547</v>
      </c>
      <c r="F49" s="50">
        <v>7.3394000000000004</v>
      </c>
      <c r="G49" s="50">
        <v>14.3733</v>
      </c>
      <c r="H49" s="50">
        <v>5.5841000000000003</v>
      </c>
      <c r="I49" s="50">
        <v>16.6252</v>
      </c>
      <c r="J49" s="51" t="s">
        <v>6</v>
      </c>
      <c r="K49" s="52" t="s">
        <v>6</v>
      </c>
    </row>
    <row r="50" spans="1:11" x14ac:dyDescent="0.2">
      <c r="A50" s="47" t="s">
        <v>51</v>
      </c>
      <c r="B50" s="48" t="s">
        <v>160</v>
      </c>
      <c r="C50" s="49">
        <v>188</v>
      </c>
      <c r="D50" s="50">
        <v>10.519399999999999</v>
      </c>
      <c r="E50" s="50">
        <v>10.481429951531547</v>
      </c>
      <c r="F50" s="50">
        <v>6.3909000000000002</v>
      </c>
      <c r="G50" s="50">
        <v>15.2883</v>
      </c>
      <c r="H50" s="50">
        <v>4.2697000000000003</v>
      </c>
      <c r="I50" s="50">
        <v>18.2179</v>
      </c>
      <c r="J50" s="51" t="s">
        <v>6</v>
      </c>
      <c r="K50" s="52" t="s">
        <v>6</v>
      </c>
    </row>
    <row r="51" spans="1:11" x14ac:dyDescent="0.2">
      <c r="A51" s="47" t="s">
        <v>30</v>
      </c>
      <c r="B51" s="48" t="s">
        <v>149</v>
      </c>
      <c r="C51" s="49">
        <v>84</v>
      </c>
      <c r="D51" s="50">
        <v>10.7812</v>
      </c>
      <c r="E51" s="50">
        <v>10.481429951531547</v>
      </c>
      <c r="F51" s="50">
        <v>4.0315000000000003</v>
      </c>
      <c r="G51" s="50">
        <v>17.439699999999998</v>
      </c>
      <c r="H51" s="50">
        <v>1.3025</v>
      </c>
      <c r="I51" s="50">
        <v>22.085899999999999</v>
      </c>
      <c r="J51" s="51" t="s">
        <v>6</v>
      </c>
      <c r="K51" s="52" t="s">
        <v>6</v>
      </c>
    </row>
    <row r="52" spans="1:11" x14ac:dyDescent="0.2">
      <c r="A52" s="47" t="s">
        <v>56</v>
      </c>
      <c r="B52" s="48" t="s">
        <v>262</v>
      </c>
      <c r="C52" s="49">
        <v>216</v>
      </c>
      <c r="D52" s="50">
        <v>8.3726000000000003</v>
      </c>
      <c r="E52" s="50">
        <v>10.481429951531547</v>
      </c>
      <c r="F52" s="50">
        <v>6.6703999999999999</v>
      </c>
      <c r="G52" s="50">
        <v>15.000400000000001</v>
      </c>
      <c r="H52" s="50">
        <v>4.6718999999999999</v>
      </c>
      <c r="I52" s="50">
        <v>17.7102</v>
      </c>
      <c r="J52" s="51" t="s">
        <v>6</v>
      </c>
      <c r="K52" s="52" t="s">
        <v>6</v>
      </c>
    </row>
    <row r="53" spans="1:11" x14ac:dyDescent="0.2">
      <c r="A53" s="47" t="s">
        <v>79</v>
      </c>
      <c r="B53" s="48" t="s">
        <v>174</v>
      </c>
      <c r="C53" s="49">
        <v>316</v>
      </c>
      <c r="D53" s="50">
        <v>9.6735000000000007</v>
      </c>
      <c r="E53" s="50">
        <v>10.481429951531547</v>
      </c>
      <c r="F53" s="50">
        <v>7.4139999999999997</v>
      </c>
      <c r="G53" s="50">
        <v>14.2902</v>
      </c>
      <c r="H53" s="50">
        <v>5.7047999999999996</v>
      </c>
      <c r="I53" s="50">
        <v>16.4876</v>
      </c>
      <c r="J53" s="51" t="s">
        <v>6</v>
      </c>
      <c r="K53" s="52" t="s">
        <v>6</v>
      </c>
    </row>
    <row r="54" spans="1:11" x14ac:dyDescent="0.2">
      <c r="A54" s="47" t="s">
        <v>108</v>
      </c>
      <c r="B54" s="48" t="s">
        <v>219</v>
      </c>
      <c r="C54" s="49">
        <v>662</v>
      </c>
      <c r="D54" s="50">
        <v>15.5223</v>
      </c>
      <c r="E54" s="50">
        <v>10.481429951531547</v>
      </c>
      <c r="F54" s="50">
        <v>8.5023</v>
      </c>
      <c r="G54" s="50">
        <v>13.251799999999999</v>
      </c>
      <c r="H54" s="50">
        <v>7.2564000000000002</v>
      </c>
      <c r="I54" s="50">
        <v>14.7296</v>
      </c>
      <c r="J54" s="51" t="s">
        <v>224</v>
      </c>
      <c r="K54" s="52" t="s">
        <v>6</v>
      </c>
    </row>
    <row r="55" spans="1:11" x14ac:dyDescent="0.2">
      <c r="A55" s="47" t="s">
        <v>81</v>
      </c>
      <c r="B55" s="48" t="s">
        <v>355</v>
      </c>
      <c r="C55" s="49">
        <v>315</v>
      </c>
      <c r="D55" s="50">
        <v>11.875299999999999</v>
      </c>
      <c r="E55" s="50">
        <v>10.481429951531547</v>
      </c>
      <c r="F55" s="50">
        <v>7.4093999999999998</v>
      </c>
      <c r="G55" s="50">
        <v>14.2895</v>
      </c>
      <c r="H55" s="50">
        <v>5.6951999999999998</v>
      </c>
      <c r="I55" s="50">
        <v>16.4941</v>
      </c>
      <c r="J55" s="51" t="s">
        <v>6</v>
      </c>
      <c r="K55" s="52" t="s">
        <v>6</v>
      </c>
    </row>
    <row r="56" spans="1:11" x14ac:dyDescent="0.2">
      <c r="A56" s="47" t="s">
        <v>100</v>
      </c>
      <c r="B56" s="48" t="s">
        <v>284</v>
      </c>
      <c r="C56" s="49">
        <v>418</v>
      </c>
      <c r="D56" s="50">
        <v>8.8696000000000002</v>
      </c>
      <c r="E56" s="50">
        <v>10.481429951531547</v>
      </c>
      <c r="F56" s="50">
        <v>7.8825000000000003</v>
      </c>
      <c r="G56" s="50">
        <v>13.8512</v>
      </c>
      <c r="H56" s="50">
        <v>6.3392999999999997</v>
      </c>
      <c r="I56" s="50">
        <v>15.744400000000001</v>
      </c>
      <c r="J56" s="51" t="s">
        <v>6</v>
      </c>
      <c r="K56" s="52" t="s">
        <v>6</v>
      </c>
    </row>
    <row r="57" spans="1:11" x14ac:dyDescent="0.2">
      <c r="A57" s="47" t="s">
        <v>55</v>
      </c>
      <c r="B57" s="48" t="s">
        <v>164</v>
      </c>
      <c r="C57" s="49">
        <v>180</v>
      </c>
      <c r="D57" s="50">
        <v>12.512</v>
      </c>
      <c r="E57" s="50">
        <v>10.481429951531547</v>
      </c>
      <c r="F57" s="50">
        <v>6.2634999999999996</v>
      </c>
      <c r="G57" s="50">
        <v>15.385899999999999</v>
      </c>
      <c r="H57" s="50">
        <v>4.0819999999999999</v>
      </c>
      <c r="I57" s="50">
        <v>18.362300000000001</v>
      </c>
      <c r="J57" s="51" t="s">
        <v>6</v>
      </c>
      <c r="K57" s="52" t="s">
        <v>6</v>
      </c>
    </row>
    <row r="58" spans="1:11" x14ac:dyDescent="0.2">
      <c r="A58" s="47" t="s">
        <v>97</v>
      </c>
      <c r="B58" s="48" t="s">
        <v>182</v>
      </c>
      <c r="C58" s="49">
        <v>383</v>
      </c>
      <c r="D58" s="50">
        <v>25.1053</v>
      </c>
      <c r="E58" s="50">
        <v>10.481429951531547</v>
      </c>
      <c r="F58" s="50">
        <v>7.7385999999999999</v>
      </c>
      <c r="G58" s="50">
        <v>13.987500000000001</v>
      </c>
      <c r="H58" s="50">
        <v>6.1432000000000002</v>
      </c>
      <c r="I58" s="50">
        <v>15.963699999999999</v>
      </c>
      <c r="J58" s="51" t="s">
        <v>224</v>
      </c>
      <c r="K58" s="52" t="s">
        <v>6</v>
      </c>
    </row>
    <row r="59" spans="1:11" x14ac:dyDescent="0.2">
      <c r="A59" s="47" t="s">
        <v>72</v>
      </c>
      <c r="B59" s="48" t="s">
        <v>263</v>
      </c>
      <c r="C59" s="49">
        <v>265</v>
      </c>
      <c r="D59" s="50">
        <v>12.4435</v>
      </c>
      <c r="E59" s="50">
        <v>10.481429951531547</v>
      </c>
      <c r="F59" s="50">
        <v>7.0959000000000003</v>
      </c>
      <c r="G59" s="50">
        <v>14.6043</v>
      </c>
      <c r="H59" s="50">
        <v>5.2483000000000004</v>
      </c>
      <c r="I59" s="50">
        <v>17.0169</v>
      </c>
      <c r="J59" s="51" t="s">
        <v>6</v>
      </c>
      <c r="K59" s="52" t="s">
        <v>6</v>
      </c>
    </row>
    <row r="60" spans="1:11" x14ac:dyDescent="0.2">
      <c r="A60" s="47" t="s">
        <v>91</v>
      </c>
      <c r="B60" s="48" t="s">
        <v>179</v>
      </c>
      <c r="C60" s="49">
        <v>265</v>
      </c>
      <c r="D60" s="50">
        <v>12.424099999999999</v>
      </c>
      <c r="E60" s="50">
        <v>10.481429951531547</v>
      </c>
      <c r="F60" s="50">
        <v>7.0959000000000003</v>
      </c>
      <c r="G60" s="50">
        <v>14.6043</v>
      </c>
      <c r="H60" s="50">
        <v>5.2483000000000004</v>
      </c>
      <c r="I60" s="50">
        <v>17.0169</v>
      </c>
      <c r="J60" s="51" t="s">
        <v>6</v>
      </c>
      <c r="K60" s="52" t="s">
        <v>6</v>
      </c>
    </row>
    <row r="61" spans="1:11" x14ac:dyDescent="0.2">
      <c r="A61" s="47" t="s">
        <v>106</v>
      </c>
      <c r="B61" s="48" t="s">
        <v>185</v>
      </c>
      <c r="C61" s="49">
        <v>534</v>
      </c>
      <c r="D61" s="50">
        <v>11.4748</v>
      </c>
      <c r="E61" s="50">
        <v>10.481429951531547</v>
      </c>
      <c r="F61" s="50">
        <v>8.2325999999999997</v>
      </c>
      <c r="G61" s="50">
        <v>13.515000000000001</v>
      </c>
      <c r="H61" s="50">
        <v>6.8489000000000004</v>
      </c>
      <c r="I61" s="50">
        <v>15.166700000000001</v>
      </c>
      <c r="J61" s="51" t="s">
        <v>6</v>
      </c>
      <c r="K61" s="52" t="s">
        <v>6</v>
      </c>
    </row>
    <row r="62" spans="1:11" x14ac:dyDescent="0.2">
      <c r="A62" s="47" t="s">
        <v>60</v>
      </c>
      <c r="B62" s="48" t="s">
        <v>165</v>
      </c>
      <c r="C62" s="49">
        <v>204</v>
      </c>
      <c r="D62" s="50">
        <v>7.0389999999999997</v>
      </c>
      <c r="E62" s="50">
        <v>10.481429951531547</v>
      </c>
      <c r="F62" s="50">
        <v>6.5465999999999998</v>
      </c>
      <c r="G62" s="50">
        <v>15.110099999999999</v>
      </c>
      <c r="H62" s="50">
        <v>4.4907000000000004</v>
      </c>
      <c r="I62" s="50">
        <v>17.926200000000001</v>
      </c>
      <c r="J62" s="51" t="s">
        <v>6</v>
      </c>
      <c r="K62" s="52" t="s">
        <v>6</v>
      </c>
    </row>
    <row r="63" spans="1:11" x14ac:dyDescent="0.2">
      <c r="A63" s="47" t="s">
        <v>27</v>
      </c>
      <c r="B63" s="48" t="s">
        <v>146</v>
      </c>
      <c r="C63" s="49">
        <v>113</v>
      </c>
      <c r="D63" s="50">
        <v>8.1827000000000005</v>
      </c>
      <c r="E63" s="50">
        <v>10.481429951531547</v>
      </c>
      <c r="F63" s="50">
        <v>5.0176999999999996</v>
      </c>
      <c r="G63" s="50">
        <v>16.5456</v>
      </c>
      <c r="H63" s="50">
        <v>2.4927000000000001</v>
      </c>
      <c r="I63" s="50">
        <v>20.393000000000001</v>
      </c>
      <c r="J63" s="51" t="s">
        <v>6</v>
      </c>
      <c r="K63" s="52" t="s">
        <v>6</v>
      </c>
    </row>
    <row r="64" spans="1:11" x14ac:dyDescent="0.2">
      <c r="A64" s="47" t="s">
        <v>110</v>
      </c>
      <c r="B64" s="48" t="s">
        <v>187</v>
      </c>
      <c r="C64" s="49">
        <v>1325</v>
      </c>
      <c r="D64" s="50">
        <v>12.1775</v>
      </c>
      <c r="E64" s="50">
        <v>10.481429951531547</v>
      </c>
      <c r="F64" s="50">
        <v>9.2098999999999993</v>
      </c>
      <c r="G64" s="50">
        <v>12.5654</v>
      </c>
      <c r="H64" s="50">
        <v>8.3012999999999995</v>
      </c>
      <c r="I64" s="50">
        <v>13.5852</v>
      </c>
      <c r="J64" s="51" t="s">
        <v>6</v>
      </c>
      <c r="K64" s="52" t="s">
        <v>6</v>
      </c>
    </row>
    <row r="65" spans="1:12" x14ac:dyDescent="0.2">
      <c r="A65" s="47" t="s">
        <v>11</v>
      </c>
      <c r="B65" s="48" t="s">
        <v>139</v>
      </c>
      <c r="C65" s="49">
        <v>11</v>
      </c>
      <c r="D65" s="50">
        <v>7.0411000000000001</v>
      </c>
      <c r="E65" s="50">
        <v>10.481429951531547</v>
      </c>
      <c r="F65" s="50">
        <v>0</v>
      </c>
      <c r="G65" s="50">
        <v>27.2485</v>
      </c>
      <c r="H65" s="50">
        <v>0</v>
      </c>
      <c r="I65" s="50">
        <v>44.110300000000002</v>
      </c>
      <c r="J65" s="51" t="s">
        <v>6</v>
      </c>
      <c r="K65" s="52" t="s">
        <v>6</v>
      </c>
    </row>
    <row r="66" spans="1:12" x14ac:dyDescent="0.2">
      <c r="A66" s="47" t="s">
        <v>247</v>
      </c>
      <c r="B66" s="48" t="s">
        <v>248</v>
      </c>
      <c r="C66" s="49">
        <v>195</v>
      </c>
      <c r="D66" s="50">
        <v>9.4997000000000007</v>
      </c>
      <c r="E66" s="50">
        <v>10.481429951531547</v>
      </c>
      <c r="F66" s="50">
        <v>6.4446000000000003</v>
      </c>
      <c r="G66" s="50">
        <v>15.2128</v>
      </c>
      <c r="H66" s="50">
        <v>4.3331</v>
      </c>
      <c r="I66" s="50">
        <v>18.081199999999999</v>
      </c>
      <c r="J66" s="51" t="s">
        <v>6</v>
      </c>
      <c r="K66" s="52" t="s">
        <v>6</v>
      </c>
    </row>
    <row r="67" spans="1:12" x14ac:dyDescent="0.2">
      <c r="A67" s="47" t="s">
        <v>85</v>
      </c>
      <c r="B67" s="48" t="s">
        <v>177</v>
      </c>
      <c r="C67" s="49">
        <v>356</v>
      </c>
      <c r="D67" s="50">
        <v>12.3849</v>
      </c>
      <c r="E67" s="50">
        <v>10.481429951531547</v>
      </c>
      <c r="F67" s="50">
        <v>7.6242999999999999</v>
      </c>
      <c r="G67" s="50">
        <v>14.097</v>
      </c>
      <c r="H67" s="50">
        <v>5.9756</v>
      </c>
      <c r="I67" s="50">
        <v>16.166799999999999</v>
      </c>
      <c r="J67" s="51" t="s">
        <v>6</v>
      </c>
      <c r="K67" s="52" t="s">
        <v>6</v>
      </c>
    </row>
    <row r="68" spans="1:12" x14ac:dyDescent="0.2">
      <c r="A68" s="47" t="s">
        <v>17</v>
      </c>
      <c r="B68" s="48" t="s">
        <v>265</v>
      </c>
      <c r="C68" s="49">
        <v>422</v>
      </c>
      <c r="D68" s="50">
        <v>12.213699999999999</v>
      </c>
      <c r="E68" s="50">
        <v>10.481429951531547</v>
      </c>
      <c r="F68" s="50">
        <v>7.8902999999999999</v>
      </c>
      <c r="G68" s="50">
        <v>13.8422</v>
      </c>
      <c r="H68" s="50">
        <v>6.3704000000000001</v>
      </c>
      <c r="I68" s="50">
        <v>15.7235</v>
      </c>
      <c r="J68" s="51" t="s">
        <v>6</v>
      </c>
      <c r="K68" s="52" t="s">
        <v>6</v>
      </c>
    </row>
    <row r="69" spans="1:12" x14ac:dyDescent="0.2">
      <c r="A69" s="47" t="s">
        <v>40</v>
      </c>
      <c r="B69" s="48" t="s">
        <v>154</v>
      </c>
      <c r="C69" s="49">
        <v>128</v>
      </c>
      <c r="D69" s="50">
        <v>10.9537</v>
      </c>
      <c r="E69" s="50">
        <v>10.481429951531547</v>
      </c>
      <c r="F69" s="50">
        <v>5.4202000000000004</v>
      </c>
      <c r="G69" s="50">
        <v>16.205100000000002</v>
      </c>
      <c r="H69" s="50">
        <v>2.9426999999999999</v>
      </c>
      <c r="I69" s="50">
        <v>19.856100000000001</v>
      </c>
      <c r="J69" s="51" t="s">
        <v>6</v>
      </c>
      <c r="K69" s="52" t="s">
        <v>6</v>
      </c>
    </row>
    <row r="70" spans="1:12" x14ac:dyDescent="0.2">
      <c r="A70" s="47" t="s">
        <v>63</v>
      </c>
      <c r="B70" s="48" t="s">
        <v>249</v>
      </c>
      <c r="C70" s="49">
        <v>193</v>
      </c>
      <c r="D70" s="50">
        <v>17.353400000000001</v>
      </c>
      <c r="E70" s="50">
        <v>10.481429951531547</v>
      </c>
      <c r="F70" s="50">
        <v>6.4207999999999998</v>
      </c>
      <c r="G70" s="50">
        <v>15.2354</v>
      </c>
      <c r="H70" s="50">
        <v>4.3051000000000004</v>
      </c>
      <c r="I70" s="50">
        <v>18.102799999999998</v>
      </c>
      <c r="J70" s="51" t="s">
        <v>6</v>
      </c>
      <c r="K70" s="52" t="s">
        <v>6</v>
      </c>
    </row>
    <row r="71" spans="1:12" x14ac:dyDescent="0.2">
      <c r="A71" s="47" t="s">
        <v>24</v>
      </c>
      <c r="B71" s="48" t="s">
        <v>272</v>
      </c>
      <c r="C71" s="49">
        <v>38</v>
      </c>
      <c r="D71" s="50">
        <v>4.9837999999999996</v>
      </c>
      <c r="E71" s="50">
        <v>10.481429951531547</v>
      </c>
      <c r="F71" s="50">
        <v>0.56879999999999997</v>
      </c>
      <c r="G71" s="50">
        <v>20.510999999999999</v>
      </c>
      <c r="H71" s="50">
        <v>0</v>
      </c>
      <c r="I71" s="50">
        <v>27.9801</v>
      </c>
      <c r="J71" s="51" t="s">
        <v>6</v>
      </c>
      <c r="K71" s="52" t="s">
        <v>6</v>
      </c>
    </row>
    <row r="72" spans="1:12" x14ac:dyDescent="0.2">
      <c r="A72" s="47" t="s">
        <v>112</v>
      </c>
      <c r="B72" s="48" t="s">
        <v>189</v>
      </c>
      <c r="C72" s="49">
        <v>1359</v>
      </c>
      <c r="D72" s="50">
        <v>8.1753999999999998</v>
      </c>
      <c r="E72" s="50">
        <v>10.481429951531547</v>
      </c>
      <c r="F72" s="50">
        <v>9.2297999999999991</v>
      </c>
      <c r="G72" s="50">
        <v>12.544499999999999</v>
      </c>
      <c r="H72" s="50">
        <v>8.3315000000000001</v>
      </c>
      <c r="I72" s="50">
        <v>13.552</v>
      </c>
      <c r="J72" s="51" t="s">
        <v>6</v>
      </c>
      <c r="K72" s="52" t="s">
        <v>225</v>
      </c>
    </row>
    <row r="73" spans="1:12" x14ac:dyDescent="0.2">
      <c r="A73" s="47" t="s">
        <v>111</v>
      </c>
      <c r="B73" s="48" t="s">
        <v>188</v>
      </c>
      <c r="C73" s="49">
        <v>1363</v>
      </c>
      <c r="D73" s="50">
        <v>9.3534000000000006</v>
      </c>
      <c r="E73" s="50">
        <v>10.481429951531547</v>
      </c>
      <c r="F73" s="50">
        <v>9.2331000000000003</v>
      </c>
      <c r="G73" s="50">
        <v>12.540900000000001</v>
      </c>
      <c r="H73" s="50">
        <v>8.3346</v>
      </c>
      <c r="I73" s="50">
        <v>13.5489</v>
      </c>
      <c r="J73" s="51" t="s">
        <v>6</v>
      </c>
      <c r="K73" s="52" t="s">
        <v>6</v>
      </c>
      <c r="L73" s="115"/>
    </row>
    <row r="74" spans="1:12" x14ac:dyDescent="0.2">
      <c r="A74" s="47" t="s">
        <v>35</v>
      </c>
      <c r="B74" s="48" t="s">
        <v>151</v>
      </c>
      <c r="C74" s="49">
        <v>132</v>
      </c>
      <c r="D74" s="50">
        <v>9.3989999999999991</v>
      </c>
      <c r="E74" s="50">
        <v>10.481429951531547</v>
      </c>
      <c r="F74" s="50">
        <v>5.4730999999999996</v>
      </c>
      <c r="G74" s="50">
        <v>16.122900000000001</v>
      </c>
      <c r="H74" s="50">
        <v>3.0819999999999999</v>
      </c>
      <c r="I74" s="50">
        <v>19.663499999999999</v>
      </c>
      <c r="J74" s="51" t="s">
        <v>6</v>
      </c>
      <c r="K74" s="52" t="s">
        <v>6</v>
      </c>
    </row>
    <row r="75" spans="1:12" x14ac:dyDescent="0.2">
      <c r="A75" s="47" t="s">
        <v>93</v>
      </c>
      <c r="B75" s="48" t="s">
        <v>180</v>
      </c>
      <c r="C75" s="49">
        <v>368</v>
      </c>
      <c r="D75" s="50">
        <v>10.3147</v>
      </c>
      <c r="E75" s="50">
        <v>10.481429951531547</v>
      </c>
      <c r="F75" s="50">
        <v>7.6756000000000002</v>
      </c>
      <c r="G75" s="50">
        <v>14.0481</v>
      </c>
      <c r="H75" s="50">
        <v>6.0533000000000001</v>
      </c>
      <c r="I75" s="50">
        <v>16.068300000000001</v>
      </c>
      <c r="J75" s="51" t="s">
        <v>6</v>
      </c>
      <c r="K75" s="52" t="s">
        <v>6</v>
      </c>
    </row>
    <row r="76" spans="1:12" x14ac:dyDescent="0.2">
      <c r="A76" s="47" t="s">
        <v>44</v>
      </c>
      <c r="B76" s="48" t="s">
        <v>228</v>
      </c>
      <c r="C76" s="49">
        <v>116</v>
      </c>
      <c r="D76" s="50">
        <v>11.7773</v>
      </c>
      <c r="E76" s="50">
        <v>10.481429951531547</v>
      </c>
      <c r="F76" s="50">
        <v>5.1494</v>
      </c>
      <c r="G76" s="50">
        <v>16.434699999999999</v>
      </c>
      <c r="H76" s="50">
        <v>2.6242000000000001</v>
      </c>
      <c r="I76" s="50">
        <v>20.336099999999998</v>
      </c>
      <c r="J76" s="51" t="s">
        <v>6</v>
      </c>
      <c r="K76" s="52" t="s">
        <v>6</v>
      </c>
    </row>
    <row r="77" spans="1:12" x14ac:dyDescent="0.2">
      <c r="A77" s="47" t="s">
        <v>109</v>
      </c>
      <c r="B77" s="48" t="s">
        <v>186</v>
      </c>
      <c r="C77" s="49">
        <v>715</v>
      </c>
      <c r="D77" s="50">
        <v>10.288</v>
      </c>
      <c r="E77" s="50">
        <v>10.481429951531547</v>
      </c>
      <c r="F77" s="50">
        <v>8.5928000000000004</v>
      </c>
      <c r="G77" s="50">
        <v>13.1617</v>
      </c>
      <c r="H77" s="50">
        <v>7.3869999999999996</v>
      </c>
      <c r="I77" s="50">
        <v>14.579800000000001</v>
      </c>
      <c r="J77" s="51" t="s">
        <v>6</v>
      </c>
      <c r="K77" s="52" t="s">
        <v>6</v>
      </c>
    </row>
    <row r="78" spans="1:12" x14ac:dyDescent="0.2">
      <c r="A78" s="47" t="s">
        <v>23</v>
      </c>
      <c r="B78" s="48" t="s">
        <v>144</v>
      </c>
      <c r="C78" s="49">
        <v>223</v>
      </c>
      <c r="D78" s="50">
        <v>9.2064000000000004</v>
      </c>
      <c r="E78" s="50">
        <v>10.481429951531547</v>
      </c>
      <c r="F78" s="50">
        <v>6.7568000000000001</v>
      </c>
      <c r="G78" s="50">
        <v>14.933299999999999</v>
      </c>
      <c r="H78" s="50">
        <v>4.7405999999999997</v>
      </c>
      <c r="I78" s="50">
        <v>17.597999999999999</v>
      </c>
      <c r="J78" s="51" t="s">
        <v>6</v>
      </c>
      <c r="K78" s="52" t="s">
        <v>6</v>
      </c>
    </row>
    <row r="79" spans="1:12" x14ac:dyDescent="0.2">
      <c r="A79" s="47" t="s">
        <v>58</v>
      </c>
      <c r="B79" s="48" t="s">
        <v>356</v>
      </c>
      <c r="C79" s="49">
        <v>259</v>
      </c>
      <c r="D79" s="50">
        <v>10.7332</v>
      </c>
      <c r="E79" s="50">
        <v>10.481429951531547</v>
      </c>
      <c r="F79" s="50">
        <v>7.0475000000000003</v>
      </c>
      <c r="G79" s="50">
        <v>14.637499999999999</v>
      </c>
      <c r="H79" s="50">
        <v>5.1623999999999999</v>
      </c>
      <c r="I79" s="50">
        <v>17.101800000000001</v>
      </c>
      <c r="J79" s="51" t="s">
        <v>6</v>
      </c>
      <c r="K79" s="52" t="s">
        <v>6</v>
      </c>
    </row>
    <row r="80" spans="1:12" x14ac:dyDescent="0.2">
      <c r="A80" s="47" t="s">
        <v>50</v>
      </c>
      <c r="B80" s="48" t="s">
        <v>266</v>
      </c>
      <c r="C80" s="49">
        <v>175</v>
      </c>
      <c r="D80" s="50">
        <v>15.259</v>
      </c>
      <c r="E80" s="50">
        <v>10.481429951531547</v>
      </c>
      <c r="F80" s="50">
        <v>6.2125000000000004</v>
      </c>
      <c r="G80" s="50">
        <v>15.422599999999999</v>
      </c>
      <c r="H80" s="50">
        <v>4.0354999999999999</v>
      </c>
      <c r="I80" s="50">
        <v>18.505299999999998</v>
      </c>
      <c r="J80" s="51" t="s">
        <v>6</v>
      </c>
      <c r="K80" s="52" t="s">
        <v>6</v>
      </c>
    </row>
    <row r="81" spans="1:11" x14ac:dyDescent="0.2">
      <c r="A81" s="47" t="s">
        <v>83</v>
      </c>
      <c r="B81" s="48" t="s">
        <v>176</v>
      </c>
      <c r="C81" s="49">
        <v>308</v>
      </c>
      <c r="D81" s="50">
        <v>10.4373</v>
      </c>
      <c r="E81" s="50">
        <v>10.481429951531547</v>
      </c>
      <c r="F81" s="50">
        <v>7.3712</v>
      </c>
      <c r="G81" s="50">
        <v>14.333</v>
      </c>
      <c r="H81" s="50">
        <v>5.6200999999999999</v>
      </c>
      <c r="I81" s="50">
        <v>16.555900000000001</v>
      </c>
      <c r="J81" s="51" t="s">
        <v>6</v>
      </c>
      <c r="K81" s="52" t="s">
        <v>6</v>
      </c>
    </row>
    <row r="82" spans="1:11" x14ac:dyDescent="0.2">
      <c r="A82" s="47" t="s">
        <v>77</v>
      </c>
      <c r="B82" s="48" t="s">
        <v>175</v>
      </c>
      <c r="C82" s="49">
        <v>263</v>
      </c>
      <c r="D82" s="50">
        <v>6.9364999999999997</v>
      </c>
      <c r="E82" s="50">
        <v>10.481429951531547</v>
      </c>
      <c r="F82" s="50">
        <v>7.0744999999999996</v>
      </c>
      <c r="G82" s="50">
        <v>14.620200000000001</v>
      </c>
      <c r="H82" s="50">
        <v>5.2118000000000002</v>
      </c>
      <c r="I82" s="50">
        <v>17.0486</v>
      </c>
      <c r="J82" s="51" t="s">
        <v>6</v>
      </c>
      <c r="K82" s="52" t="s">
        <v>6</v>
      </c>
    </row>
    <row r="83" spans="1:11" x14ac:dyDescent="0.2">
      <c r="A83" s="47" t="s">
        <v>75</v>
      </c>
      <c r="B83" s="48" t="s">
        <v>172</v>
      </c>
      <c r="C83" s="49">
        <v>301</v>
      </c>
      <c r="D83" s="50">
        <v>8.6608000000000001</v>
      </c>
      <c r="E83" s="50">
        <v>10.481429951531547</v>
      </c>
      <c r="F83" s="50">
        <v>7.3375000000000004</v>
      </c>
      <c r="G83" s="50">
        <v>14.376300000000001</v>
      </c>
      <c r="H83" s="50">
        <v>5.569</v>
      </c>
      <c r="I83" s="50">
        <v>16.625299999999999</v>
      </c>
      <c r="J83" s="51" t="s">
        <v>6</v>
      </c>
      <c r="K83" s="52" t="s">
        <v>6</v>
      </c>
    </row>
    <row r="84" spans="1:11" x14ac:dyDescent="0.2">
      <c r="A84" s="47" t="s">
        <v>70</v>
      </c>
      <c r="B84" s="48" t="s">
        <v>168</v>
      </c>
      <c r="C84" s="49">
        <v>653</v>
      </c>
      <c r="D84" s="50">
        <v>10.5037</v>
      </c>
      <c r="E84" s="50">
        <v>10.481429951531547</v>
      </c>
      <c r="F84" s="50">
        <v>8.4849999999999994</v>
      </c>
      <c r="G84" s="50">
        <v>13.2684</v>
      </c>
      <c r="H84" s="50">
        <v>7.2279</v>
      </c>
      <c r="I84" s="50">
        <v>14.755800000000001</v>
      </c>
      <c r="J84" s="51" t="s">
        <v>6</v>
      </c>
      <c r="K84" s="52" t="s">
        <v>6</v>
      </c>
    </row>
    <row r="85" spans="1:11" x14ac:dyDescent="0.2">
      <c r="A85" s="47" t="s">
        <v>104</v>
      </c>
      <c r="B85" s="48" t="s">
        <v>285</v>
      </c>
      <c r="C85" s="49">
        <v>452</v>
      </c>
      <c r="D85" s="50">
        <v>8.0645000000000007</v>
      </c>
      <c r="E85" s="50">
        <v>10.481429951531547</v>
      </c>
      <c r="F85" s="50">
        <v>7.9960000000000004</v>
      </c>
      <c r="G85" s="50">
        <v>13.7387</v>
      </c>
      <c r="H85" s="50">
        <v>6.5082000000000004</v>
      </c>
      <c r="I85" s="50">
        <v>15.5555</v>
      </c>
      <c r="J85" s="51" t="s">
        <v>6</v>
      </c>
      <c r="K85" s="52" t="s">
        <v>6</v>
      </c>
    </row>
    <row r="86" spans="1:11" x14ac:dyDescent="0.2">
      <c r="A86" s="47" t="s">
        <v>61</v>
      </c>
      <c r="B86" s="48" t="s">
        <v>267</v>
      </c>
      <c r="C86" s="49">
        <v>226</v>
      </c>
      <c r="D86" s="50">
        <v>8.2726000000000006</v>
      </c>
      <c r="E86" s="50">
        <v>10.481429951531547</v>
      </c>
      <c r="F86" s="50">
        <v>6.7694999999999999</v>
      </c>
      <c r="G86" s="50">
        <v>14.908300000000001</v>
      </c>
      <c r="H86" s="50">
        <v>4.8018000000000001</v>
      </c>
      <c r="I86" s="50">
        <v>17.5596</v>
      </c>
      <c r="J86" s="51" t="s">
        <v>6</v>
      </c>
      <c r="K86" s="52" t="s">
        <v>6</v>
      </c>
    </row>
    <row r="87" spans="1:11" x14ac:dyDescent="0.2">
      <c r="A87" s="47" t="s">
        <v>286</v>
      </c>
      <c r="B87" s="48" t="s">
        <v>287</v>
      </c>
      <c r="C87" s="49">
        <v>327</v>
      </c>
      <c r="D87" s="50">
        <v>10.647</v>
      </c>
      <c r="E87" s="50">
        <v>10.481429951531547</v>
      </c>
      <c r="F87" s="50">
        <v>7.4739000000000004</v>
      </c>
      <c r="G87" s="50">
        <v>14.2395</v>
      </c>
      <c r="H87" s="50">
        <v>5.7853000000000003</v>
      </c>
      <c r="I87" s="50">
        <v>16.402100000000001</v>
      </c>
      <c r="J87" s="51" t="s">
        <v>6</v>
      </c>
      <c r="K87" s="52" t="s">
        <v>6</v>
      </c>
    </row>
    <row r="88" spans="1:11" x14ac:dyDescent="0.2">
      <c r="A88" s="47" t="s">
        <v>92</v>
      </c>
      <c r="B88" s="48" t="s">
        <v>280</v>
      </c>
      <c r="C88" s="49">
        <v>477</v>
      </c>
      <c r="D88" s="50">
        <v>10.9512</v>
      </c>
      <c r="E88" s="50">
        <v>10.481429951531547</v>
      </c>
      <c r="F88" s="50">
        <v>8.0699000000000005</v>
      </c>
      <c r="G88" s="50">
        <v>13.665800000000001</v>
      </c>
      <c r="H88" s="50">
        <v>6.6216999999999997</v>
      </c>
      <c r="I88" s="50">
        <v>15.430300000000001</v>
      </c>
      <c r="J88" s="51" t="s">
        <v>6</v>
      </c>
      <c r="K88" s="52" t="s">
        <v>6</v>
      </c>
    </row>
    <row r="89" spans="1:11" x14ac:dyDescent="0.2">
      <c r="A89" s="47" t="s">
        <v>102</v>
      </c>
      <c r="B89" s="48" t="s">
        <v>281</v>
      </c>
      <c r="C89" s="49">
        <v>440</v>
      </c>
      <c r="D89" s="50">
        <v>9.5587</v>
      </c>
      <c r="E89" s="50">
        <v>10.481429951531547</v>
      </c>
      <c r="F89" s="50">
        <v>7.9600999999999997</v>
      </c>
      <c r="G89" s="50">
        <v>13.781599999999999</v>
      </c>
      <c r="H89" s="50">
        <v>6.4509999999999996</v>
      </c>
      <c r="I89" s="50">
        <v>15.6205</v>
      </c>
      <c r="J89" s="51" t="s">
        <v>6</v>
      </c>
      <c r="K89" s="52" t="s">
        <v>6</v>
      </c>
    </row>
    <row r="90" spans="1:11" x14ac:dyDescent="0.2">
      <c r="A90" s="47" t="s">
        <v>65</v>
      </c>
      <c r="B90" s="48" t="s">
        <v>278</v>
      </c>
      <c r="C90" s="49">
        <v>251</v>
      </c>
      <c r="D90" s="50">
        <v>12.219200000000001</v>
      </c>
      <c r="E90" s="50">
        <v>10.481429951531547</v>
      </c>
      <c r="F90" s="50">
        <v>6.9813999999999998</v>
      </c>
      <c r="G90" s="50">
        <v>14.696999999999999</v>
      </c>
      <c r="H90" s="50">
        <v>5.0891000000000002</v>
      </c>
      <c r="I90" s="50">
        <v>17.1952</v>
      </c>
      <c r="J90" s="51" t="s">
        <v>6</v>
      </c>
      <c r="K90" s="52" t="s">
        <v>6</v>
      </c>
    </row>
    <row r="91" spans="1:11" x14ac:dyDescent="0.2">
      <c r="A91" s="47" t="s">
        <v>98</v>
      </c>
      <c r="B91" s="48" t="s">
        <v>279</v>
      </c>
      <c r="C91" s="49">
        <v>439</v>
      </c>
      <c r="D91" s="50">
        <v>16.4115</v>
      </c>
      <c r="E91" s="50">
        <v>10.481429951531547</v>
      </c>
      <c r="F91" s="50">
        <v>7.9551999999999996</v>
      </c>
      <c r="G91" s="50">
        <v>13.785399999999999</v>
      </c>
      <c r="H91" s="50">
        <v>6.4474</v>
      </c>
      <c r="I91" s="50">
        <v>15.627800000000001</v>
      </c>
      <c r="J91" s="51" t="s">
        <v>224</v>
      </c>
      <c r="K91" s="52" t="s">
        <v>6</v>
      </c>
    </row>
    <row r="92" spans="1:11" x14ac:dyDescent="0.2">
      <c r="A92" s="47" t="s">
        <v>69</v>
      </c>
      <c r="B92" s="48" t="s">
        <v>169</v>
      </c>
      <c r="C92" s="49">
        <v>289</v>
      </c>
      <c r="D92" s="50">
        <v>17.071400000000001</v>
      </c>
      <c r="E92" s="50">
        <v>10.481429951531547</v>
      </c>
      <c r="F92" s="50">
        <v>7.2689000000000004</v>
      </c>
      <c r="G92" s="50">
        <v>14.4473</v>
      </c>
      <c r="H92" s="50">
        <v>5.4671000000000003</v>
      </c>
      <c r="I92" s="50">
        <v>16.764800000000001</v>
      </c>
      <c r="J92" s="51" t="s">
        <v>224</v>
      </c>
      <c r="K92" s="52" t="s">
        <v>6</v>
      </c>
    </row>
    <row r="93" spans="1:11" x14ac:dyDescent="0.2">
      <c r="A93" s="47" t="s">
        <v>45</v>
      </c>
      <c r="B93" s="48" t="s">
        <v>351</v>
      </c>
      <c r="C93" s="49">
        <v>330</v>
      </c>
      <c r="D93" s="50">
        <v>7.8958000000000004</v>
      </c>
      <c r="E93" s="50">
        <v>10.481429951531547</v>
      </c>
      <c r="F93" s="50">
        <v>7.4930000000000003</v>
      </c>
      <c r="G93" s="50">
        <v>14.2163</v>
      </c>
      <c r="H93" s="50">
        <v>5.8003999999999998</v>
      </c>
      <c r="I93" s="50">
        <v>16.3596</v>
      </c>
      <c r="J93" s="51" t="s">
        <v>6</v>
      </c>
      <c r="K93" s="52" t="s">
        <v>6</v>
      </c>
    </row>
    <row r="94" spans="1:11" x14ac:dyDescent="0.2">
      <c r="A94" s="47" t="s">
        <v>54</v>
      </c>
      <c r="B94" s="48" t="s">
        <v>163</v>
      </c>
      <c r="C94" s="49">
        <v>133</v>
      </c>
      <c r="D94" s="50">
        <v>9.0742999999999991</v>
      </c>
      <c r="E94" s="50">
        <v>10.481429951531547</v>
      </c>
      <c r="F94" s="50">
        <v>5.4865000000000004</v>
      </c>
      <c r="G94" s="50">
        <v>16.1126</v>
      </c>
      <c r="H94" s="50">
        <v>3.0912000000000002</v>
      </c>
      <c r="I94" s="50">
        <v>19.639700000000001</v>
      </c>
      <c r="J94" s="51" t="s">
        <v>6</v>
      </c>
      <c r="K94" s="52" t="s">
        <v>6</v>
      </c>
    </row>
    <row r="95" spans="1:11" x14ac:dyDescent="0.2">
      <c r="A95" s="47" t="s">
        <v>42</v>
      </c>
      <c r="B95" s="48" t="s">
        <v>156</v>
      </c>
      <c r="C95" s="49">
        <v>136</v>
      </c>
      <c r="D95" s="50">
        <v>4.8555000000000001</v>
      </c>
      <c r="E95" s="50">
        <v>10.481429951531547</v>
      </c>
      <c r="F95" s="50">
        <v>5.5423</v>
      </c>
      <c r="G95" s="50">
        <v>16.041499999999999</v>
      </c>
      <c r="H95" s="50">
        <v>3.133</v>
      </c>
      <c r="I95" s="50">
        <v>19.579799999999999</v>
      </c>
      <c r="J95" s="51" t="s">
        <v>6</v>
      </c>
      <c r="K95" s="52" t="s">
        <v>6</v>
      </c>
    </row>
    <row r="96" spans="1:11" x14ac:dyDescent="0.2">
      <c r="A96" s="47" t="s">
        <v>25</v>
      </c>
      <c r="B96" s="48" t="s">
        <v>145</v>
      </c>
      <c r="C96" s="49">
        <v>37</v>
      </c>
      <c r="D96" s="50">
        <v>10.123100000000001</v>
      </c>
      <c r="E96" s="50">
        <v>10.481429951531547</v>
      </c>
      <c r="F96" s="50">
        <v>0.46949999999999997</v>
      </c>
      <c r="G96" s="50">
        <v>20.699300000000001</v>
      </c>
      <c r="H96" s="50">
        <v>0</v>
      </c>
      <c r="I96" s="50">
        <v>28.189499999999999</v>
      </c>
      <c r="J96" s="51" t="s">
        <v>6</v>
      </c>
      <c r="K96" s="52" t="s">
        <v>6</v>
      </c>
    </row>
    <row r="97" spans="1:12" x14ac:dyDescent="0.2">
      <c r="A97" s="47" t="s">
        <v>74</v>
      </c>
      <c r="B97" s="48" t="s">
        <v>220</v>
      </c>
      <c r="C97" s="49">
        <v>304</v>
      </c>
      <c r="D97" s="50">
        <v>16.569900000000001</v>
      </c>
      <c r="E97" s="50">
        <v>10.481429951531547</v>
      </c>
      <c r="F97" s="50">
        <v>7.3460000000000001</v>
      </c>
      <c r="G97" s="50">
        <v>14.361599999999999</v>
      </c>
      <c r="H97" s="50">
        <v>5.6064999999999996</v>
      </c>
      <c r="I97" s="50">
        <v>16.614000000000001</v>
      </c>
      <c r="J97" s="51" t="s">
        <v>6</v>
      </c>
      <c r="K97" s="52" t="s">
        <v>6</v>
      </c>
    </row>
    <row r="98" spans="1:12" x14ac:dyDescent="0.2">
      <c r="A98" s="47" t="s">
        <v>28</v>
      </c>
      <c r="B98" s="48" t="s">
        <v>147</v>
      </c>
      <c r="C98" s="49">
        <v>82</v>
      </c>
      <c r="D98" s="50">
        <v>10.1296</v>
      </c>
      <c r="E98" s="50">
        <v>10.481429951531547</v>
      </c>
      <c r="F98" s="50">
        <v>3.9653999999999998</v>
      </c>
      <c r="G98" s="50">
        <v>17.5108</v>
      </c>
      <c r="H98" s="50">
        <v>1.2641</v>
      </c>
      <c r="I98" s="50">
        <v>22.157499999999999</v>
      </c>
      <c r="J98" s="51" t="s">
        <v>6</v>
      </c>
      <c r="K98" s="52" t="s">
        <v>6</v>
      </c>
    </row>
    <row r="99" spans="1:12" ht="15.75" thickBot="1" x14ac:dyDescent="0.25">
      <c r="A99" s="53" t="s">
        <v>68</v>
      </c>
      <c r="B99" s="54" t="s">
        <v>360</v>
      </c>
      <c r="C99" s="55">
        <v>195</v>
      </c>
      <c r="D99" s="57">
        <v>5.0423</v>
      </c>
      <c r="E99" s="57">
        <v>10.481429951531547</v>
      </c>
      <c r="F99" s="56">
        <v>6.4446000000000003</v>
      </c>
      <c r="G99" s="56">
        <v>15.2128</v>
      </c>
      <c r="H99" s="56">
        <v>4.3331</v>
      </c>
      <c r="I99" s="56">
        <v>18.081199999999999</v>
      </c>
      <c r="J99" s="58" t="s">
        <v>6</v>
      </c>
      <c r="K99" s="59" t="s">
        <v>6</v>
      </c>
      <c r="L99" s="60"/>
    </row>
    <row r="100" spans="1:12" x14ac:dyDescent="0.2">
      <c r="A100" s="77"/>
      <c r="B100" s="78"/>
      <c r="C100" s="79"/>
      <c r="D100" s="80"/>
      <c r="E100" s="80"/>
      <c r="F100" s="80"/>
      <c r="G100" s="80"/>
      <c r="H100" s="80"/>
      <c r="I100" s="80"/>
      <c r="J100" s="79"/>
      <c r="K100" s="79"/>
      <c r="L100" s="60"/>
    </row>
    <row r="101" spans="1:12" s="13" customFormat="1" ht="14.25" x14ac:dyDescent="0.2"/>
    <row r="102" spans="1:12" ht="16.5" thickBot="1" x14ac:dyDescent="0.3">
      <c r="A102" s="62" t="s">
        <v>414</v>
      </c>
    </row>
    <row r="103" spans="1:12" ht="32.25" customHeight="1" thickBot="1" x14ac:dyDescent="0.3">
      <c r="A103" s="69" t="s">
        <v>190</v>
      </c>
      <c r="B103" s="70" t="s">
        <v>119</v>
      </c>
      <c r="C103" s="63"/>
    </row>
    <row r="104" spans="1:12" x14ac:dyDescent="0.2">
      <c r="A104" s="71" t="s">
        <v>120</v>
      </c>
      <c r="B104" s="72" t="s">
        <v>273</v>
      </c>
    </row>
    <row r="105" spans="1:12" x14ac:dyDescent="0.2">
      <c r="A105" s="64" t="s">
        <v>126</v>
      </c>
      <c r="B105" s="65" t="s">
        <v>342</v>
      </c>
    </row>
    <row r="106" spans="1:12" x14ac:dyDescent="0.2">
      <c r="A106" s="64" t="s">
        <v>127</v>
      </c>
      <c r="B106" s="65" t="s">
        <v>194</v>
      </c>
    </row>
    <row r="107" spans="1:12" ht="15.75" thickBot="1" x14ac:dyDescent="0.25">
      <c r="A107" s="66" t="s">
        <v>136</v>
      </c>
      <c r="B107" s="67" t="s">
        <v>197</v>
      </c>
    </row>
    <row r="110" spans="1:12" ht="15.75" customHeight="1" thickBot="1" x14ac:dyDescent="0.25">
      <c r="A110" s="68" t="s">
        <v>237</v>
      </c>
      <c r="B110" s="68"/>
    </row>
    <row r="111" spans="1:12" ht="32.25" thickBot="1" x14ac:dyDescent="0.25">
      <c r="A111" s="69" t="s">
        <v>190</v>
      </c>
      <c r="B111" s="70" t="s">
        <v>119</v>
      </c>
    </row>
    <row r="112" spans="1:12" x14ac:dyDescent="0.2">
      <c r="A112" s="71" t="s">
        <v>121</v>
      </c>
      <c r="B112" s="72" t="s">
        <v>238</v>
      </c>
    </row>
    <row r="113" spans="1:2" x14ac:dyDescent="0.2">
      <c r="A113" s="64" t="s">
        <v>9</v>
      </c>
      <c r="B113" s="65" t="s">
        <v>352</v>
      </c>
    </row>
    <row r="114" spans="1:2" x14ac:dyDescent="0.2">
      <c r="A114" s="64" t="s">
        <v>122</v>
      </c>
      <c r="B114" s="65" t="s">
        <v>276</v>
      </c>
    </row>
    <row r="115" spans="1:2" x14ac:dyDescent="0.2">
      <c r="A115" s="64" t="s">
        <v>123</v>
      </c>
      <c r="B115" s="65" t="s">
        <v>239</v>
      </c>
    </row>
    <row r="116" spans="1:2" x14ac:dyDescent="0.2">
      <c r="A116" s="64" t="s">
        <v>19</v>
      </c>
      <c r="B116" s="65" t="s">
        <v>353</v>
      </c>
    </row>
    <row r="117" spans="1:2" x14ac:dyDescent="0.2">
      <c r="A117" s="64" t="s">
        <v>124</v>
      </c>
      <c r="B117" s="65" t="s">
        <v>240</v>
      </c>
    </row>
    <row r="118" spans="1:2" x14ac:dyDescent="0.2">
      <c r="A118" s="64" t="s">
        <v>14</v>
      </c>
      <c r="B118" s="65" t="s">
        <v>270</v>
      </c>
    </row>
    <row r="119" spans="1:2" x14ac:dyDescent="0.2">
      <c r="A119" s="64" t="s">
        <v>125</v>
      </c>
      <c r="B119" s="65" t="s">
        <v>241</v>
      </c>
    </row>
    <row r="120" spans="1:2" x14ac:dyDescent="0.2">
      <c r="A120" s="64" t="s">
        <v>21</v>
      </c>
      <c r="B120" s="65" t="s">
        <v>142</v>
      </c>
    </row>
    <row r="121" spans="1:2" x14ac:dyDescent="0.2">
      <c r="A121" s="64" t="s">
        <v>8</v>
      </c>
      <c r="B121" s="65" t="s">
        <v>138</v>
      </c>
    </row>
    <row r="122" spans="1:2" x14ac:dyDescent="0.2">
      <c r="A122" s="64" t="s">
        <v>129</v>
      </c>
      <c r="B122" s="65" t="s">
        <v>196</v>
      </c>
    </row>
    <row r="123" spans="1:2" x14ac:dyDescent="0.2">
      <c r="A123" s="64" t="s">
        <v>130</v>
      </c>
      <c r="B123" s="65" t="s">
        <v>242</v>
      </c>
    </row>
    <row r="124" spans="1:2" x14ac:dyDescent="0.2">
      <c r="A124" s="64" t="s">
        <v>131</v>
      </c>
      <c r="B124" s="65" t="s">
        <v>264</v>
      </c>
    </row>
    <row r="125" spans="1:2" x14ac:dyDescent="0.2">
      <c r="A125" s="64" t="s">
        <v>12</v>
      </c>
      <c r="B125" s="65" t="s">
        <v>274</v>
      </c>
    </row>
    <row r="126" spans="1:2" x14ac:dyDescent="0.2">
      <c r="A126" s="64" t="s">
        <v>132</v>
      </c>
      <c r="B126" s="65" t="s">
        <v>357</v>
      </c>
    </row>
    <row r="127" spans="1:2" x14ac:dyDescent="0.2">
      <c r="A127" s="64" t="s">
        <v>133</v>
      </c>
      <c r="B127" s="65" t="s">
        <v>221</v>
      </c>
    </row>
    <row r="128" spans="1:2" x14ac:dyDescent="0.2">
      <c r="A128" s="64" t="s">
        <v>134</v>
      </c>
      <c r="B128" s="65" t="s">
        <v>275</v>
      </c>
    </row>
    <row r="129" spans="1:2" x14ac:dyDescent="0.2">
      <c r="A129" s="64" t="s">
        <v>135</v>
      </c>
      <c r="B129" s="65" t="s">
        <v>358</v>
      </c>
    </row>
    <row r="130" spans="1:2" x14ac:dyDescent="0.2">
      <c r="A130" s="64" t="s">
        <v>15</v>
      </c>
      <c r="B130" s="65" t="s">
        <v>243</v>
      </c>
    </row>
    <row r="131" spans="1:2" x14ac:dyDescent="0.2">
      <c r="A131" s="64" t="s">
        <v>10</v>
      </c>
      <c r="B131" s="65" t="s">
        <v>359</v>
      </c>
    </row>
    <row r="132" spans="1:2" x14ac:dyDescent="0.2">
      <c r="A132" s="64" t="s">
        <v>16</v>
      </c>
      <c r="B132" s="65" t="s">
        <v>222</v>
      </c>
    </row>
    <row r="133" spans="1:2" x14ac:dyDescent="0.2">
      <c r="A133" s="64" t="s">
        <v>13</v>
      </c>
      <c r="B133" s="65" t="s">
        <v>244</v>
      </c>
    </row>
    <row r="134" spans="1:2" x14ac:dyDescent="0.2">
      <c r="A134" s="64" t="s">
        <v>7</v>
      </c>
      <c r="B134" s="65" t="s">
        <v>268</v>
      </c>
    </row>
    <row r="135" spans="1:2" ht="15.75" thickBot="1" x14ac:dyDescent="0.25">
      <c r="A135" s="66" t="s">
        <v>137</v>
      </c>
      <c r="B135" s="67" t="s">
        <v>245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6E5E9-6C4B-45C0-92F6-ABB1036A758B}">
  <sheetPr codeName="Sheet10">
    <tabColor rgb="FF33CCCC"/>
  </sheetPr>
  <dimension ref="A1:E37"/>
  <sheetViews>
    <sheetView showRowColHeaders="0" zoomScale="95" zoomScaleNormal="95" workbookViewId="0"/>
  </sheetViews>
  <sheetFormatPr defaultColWidth="9.28515625" defaultRowHeight="15" x14ac:dyDescent="0.25"/>
  <cols>
    <col min="1" max="1" width="1.7109375" style="5" customWidth="1"/>
    <col min="2" max="2" width="45" style="5" customWidth="1"/>
    <col min="3" max="3" width="54.7109375" style="5" customWidth="1"/>
    <col min="4" max="4" width="15.5703125" style="3" bestFit="1" customWidth="1"/>
    <col min="5" max="16384" width="9.28515625" style="3"/>
  </cols>
  <sheetData>
    <row r="1" spans="1:3" ht="9" customHeight="1" x14ac:dyDescent="0.25">
      <c r="B1" s="14"/>
      <c r="C1" s="26"/>
    </row>
    <row r="2" spans="1:3" ht="9" customHeight="1" x14ac:dyDescent="0.25">
      <c r="B2" s="14"/>
      <c r="C2" s="26"/>
    </row>
    <row r="3" spans="1:3" ht="9" customHeight="1" x14ac:dyDescent="0.25">
      <c r="B3" s="14"/>
      <c r="C3" s="26"/>
    </row>
    <row r="4" spans="1:3" ht="9" customHeight="1" x14ac:dyDescent="0.25">
      <c r="B4" s="14"/>
      <c r="C4" s="26"/>
    </row>
    <row r="5" spans="1:3" ht="9" customHeight="1" x14ac:dyDescent="0.25"/>
    <row r="6" spans="1:3" ht="9" customHeight="1" x14ac:dyDescent="0.25">
      <c r="B6" s="14"/>
      <c r="C6" s="26"/>
    </row>
    <row r="7" spans="1:3" ht="9" customHeight="1" x14ac:dyDescent="0.25">
      <c r="B7" s="14"/>
      <c r="C7" s="26"/>
    </row>
    <row r="8" spans="1:3" s="61" customFormat="1" ht="40.5" customHeight="1" x14ac:dyDescent="0.2">
      <c r="B8" s="82" t="s">
        <v>119</v>
      </c>
      <c r="C8" s="83" t="str">
        <f>VLOOKUP($C$14,'Trust lookup'!$A$1:$I$127,3,FALSE)</f>
        <v>Airedale NHS Foundation Trust</v>
      </c>
    </row>
    <row r="9" spans="1:3" s="61" customFormat="1" ht="15.75" x14ac:dyDescent="0.2">
      <c r="A9" s="10"/>
      <c r="B9" s="82" t="s">
        <v>190</v>
      </c>
      <c r="C9" s="83" t="str">
        <f>VLOOKUP($C$14,'Trust lookup'!$A$1:$I$127,2,FALSE)</f>
        <v>RCF</v>
      </c>
    </row>
    <row r="10" spans="1:3" s="61" customFormat="1" ht="15.75" x14ac:dyDescent="0.2">
      <c r="A10" s="10"/>
      <c r="B10" s="84" t="s">
        <v>409</v>
      </c>
      <c r="C10" s="85">
        <f>IFERROR(IF($C$9=VLOOKUP($C$9,lung_excluded_trusts,1,FALSE),"Excluded"),IFERROR(IF(VLOOKUP($C$9,lung_included_trusts,3,FALSE)="-","Suppressed as trust caseload &lt;5",VLOOKUP($C$9,lung_included_trusts,3,FALSE)),"No data"))</f>
        <v>82</v>
      </c>
    </row>
    <row r="11" spans="1:3" s="61" customFormat="1" ht="15.75" x14ac:dyDescent="0.2">
      <c r="A11" s="10"/>
      <c r="B11" s="86" t="s">
        <v>383</v>
      </c>
      <c r="C11" s="87">
        <f>IFERROR(IF($C$9=VLOOKUP($C$9,lung_excluded_trusts,1,FALSE),"Excluded"),IFERROR(IF(VLOOKUP($C$9,lung_included_trusts,3,FALSE)="-","Suppressed as trust caseload &lt;5",VLOOKUP($C$9,lung_included_trusts,4,FALSE)),"No data"))</f>
        <v>9.9718</v>
      </c>
    </row>
    <row r="14" spans="1:3" x14ac:dyDescent="0.25">
      <c r="C14" s="34">
        <v>1</v>
      </c>
    </row>
    <row r="22" spans="3:3" x14ac:dyDescent="0.25">
      <c r="C22" s="7"/>
    </row>
    <row r="34" spans="1:5" ht="15.75" x14ac:dyDescent="0.25">
      <c r="E34" s="120" t="s">
        <v>336</v>
      </c>
    </row>
    <row r="35" spans="1:5" ht="15.75" x14ac:dyDescent="0.25">
      <c r="E35" s="61" t="s">
        <v>413</v>
      </c>
    </row>
    <row r="36" spans="1:5" s="35" customFormat="1" ht="15.75" x14ac:dyDescent="0.25">
      <c r="A36" s="7"/>
      <c r="B36" s="7"/>
      <c r="C36" s="7"/>
      <c r="E36" s="61" t="s">
        <v>338</v>
      </c>
    </row>
    <row r="37" spans="1:5" ht="15.75" x14ac:dyDescent="0.25">
      <c r="E37" s="10" t="s">
        <v>478</v>
      </c>
    </row>
  </sheetData>
  <sheetProtection selectLockedCell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Drop Down 1">
              <controlPr defaultSize="0" autoLine="0" autoPict="0" altText="Trust selection box">
                <anchor moveWithCells="1">
                  <from>
                    <xdr:col>1</xdr:col>
                    <xdr:colOff>19050</xdr:colOff>
                    <xdr:row>2</xdr:row>
                    <xdr:rowOff>38100</xdr:rowOff>
                  </from>
                  <to>
                    <xdr:col>2</xdr:col>
                    <xdr:colOff>3305175</xdr:colOff>
                    <xdr:row>4</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Contents</vt:lpstr>
      <vt:lpstr>Methodology</vt:lpstr>
      <vt:lpstr>Definitions</vt:lpstr>
      <vt:lpstr>Bowel-data table</vt:lpstr>
      <vt:lpstr>Bowel-funnel plot</vt:lpstr>
      <vt:lpstr>Breast-data table</vt:lpstr>
      <vt:lpstr>Breast-funnel plot</vt:lpstr>
      <vt:lpstr>Lung-data table</vt:lpstr>
      <vt:lpstr>Lung-funnel plot</vt:lpstr>
      <vt:lpstr>Excluded treatment regimens</vt:lpstr>
      <vt:lpstr>Acknowledgements</vt:lpstr>
      <vt:lpstr>bowel_excluded_trusts</vt:lpstr>
      <vt:lpstr>bowel_included_trusts</vt:lpstr>
      <vt:lpstr>bowel_no_data</vt:lpstr>
      <vt:lpstr>bowel_raw_data</vt:lpstr>
      <vt:lpstr>breast_excluded_trusts</vt:lpstr>
      <vt:lpstr>breast_included_trusts</vt:lpstr>
      <vt:lpstr>breast_no_data</vt:lpstr>
      <vt:lpstr>breast_raw_data</vt:lpstr>
      <vt:lpstr>lung_excluded_trusts</vt:lpstr>
      <vt:lpstr>lung_included_trusts</vt:lpstr>
      <vt:lpstr>lung_no_data</vt:lpstr>
      <vt:lpstr>lung_raw_data</vt:lpstr>
      <vt:lpstr>trust_lookup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Carolynn Gildea</dc:creator>
  <cp:lastModifiedBy>Michael Baser</cp:lastModifiedBy>
  <dcterms:created xsi:type="dcterms:W3CDTF">2016-02-23T11:37:20Z</dcterms:created>
  <dcterms:modified xsi:type="dcterms:W3CDTF">2022-02-28T17:25:35Z</dcterms:modified>
</cp:coreProperties>
</file>