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phe.gov.uk\CKO\pid\NDR\SACT\CIU\Outputs\30 day mortality - CMAR\March 2021 release\Output\Website publication\2022 update - workbook\"/>
    </mc:Choice>
  </mc:AlternateContent>
  <xr:revisionPtr revIDLastSave="0" documentId="13_ncr:1_{E4CEAB3C-767F-4820-9916-F60652C21905}" xr6:coauthVersionLast="45" xr6:coauthVersionMax="45" xr10:uidLastSave="{00000000-0000-0000-0000-000000000000}"/>
  <bookViews>
    <workbookView xWindow="-120" yWindow="-120" windowWidth="29040" windowHeight="15840" tabRatio="887" xr2:uid="{00000000-000D-0000-FFFF-FFFF00000000}"/>
  </bookViews>
  <sheets>
    <sheet name="Contents" sheetId="16" r:id="rId1"/>
    <sheet name="Methodology" sheetId="20" r:id="rId2"/>
    <sheet name="Definitions" sheetId="19" r:id="rId3"/>
    <sheet name="SELECT TRUST" sheetId="21" r:id="rId4"/>
    <sheet name="ALL - data table" sheetId="25" r:id="rId5"/>
    <sheet name="ALL - FunnelPlot" sheetId="26" r:id="rId6"/>
    <sheet name="AML - data table" sheetId="27" r:id="rId7"/>
    <sheet name="AML - FunnelPlot" sheetId="28" r:id="rId8"/>
    <sheet name="List of excluded regimens" sheetId="17" r:id="rId9"/>
    <sheet name="Acknowledgements" sheetId="18" r:id="rId10"/>
    <sheet name="ALL Raw Data" sheetId="51" state="veryHidden" r:id="rId11"/>
    <sheet name="AML Raw Data" sheetId="47" state="veryHidden" r:id="rId12"/>
    <sheet name="Trust lookup" sheetId="35" state="veryHidden" r:id="rId13"/>
  </sheets>
  <definedNames>
    <definedName name="_xlnm._FilterDatabase" localSheetId="4" hidden="1">'ALL - data table'!$A$1:$K$56</definedName>
    <definedName name="_xlnm._FilterDatabase" localSheetId="10" hidden="1">'ALL Raw Data'!$A$1:$H$70</definedName>
    <definedName name="_xlnm._FilterDatabase" localSheetId="6" hidden="1">'AML - data table'!$A$99:$B$129</definedName>
    <definedName name="_xlnm._FilterDatabase" localSheetId="12" hidden="1">'Trust lookup'!$A$1:$G$128</definedName>
    <definedName name="trust">'Trust lookup'!#REF!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5" i="35" l="1"/>
  <c r="F105" i="35"/>
  <c r="B3" i="51"/>
  <c r="B4" i="51"/>
  <c r="B15" i="51"/>
  <c r="B5" i="51"/>
  <c r="B6" i="51"/>
  <c r="B7" i="51"/>
  <c r="B8" i="51"/>
  <c r="B9" i="51"/>
  <c r="B10" i="51"/>
  <c r="B11" i="51"/>
  <c r="B12" i="51"/>
  <c r="B13" i="51"/>
  <c r="B14" i="51"/>
  <c r="B16" i="51"/>
  <c r="B17" i="51"/>
  <c r="B18" i="51"/>
  <c r="B19" i="51"/>
  <c r="B20" i="51"/>
  <c r="B21" i="51"/>
  <c r="B22" i="51"/>
  <c r="B23" i="51"/>
  <c r="B24" i="51"/>
  <c r="B25" i="51"/>
  <c r="B26" i="51"/>
  <c r="B27" i="51"/>
  <c r="B28" i="51"/>
  <c r="B29" i="51"/>
  <c r="B30" i="51"/>
  <c r="B31" i="51"/>
  <c r="B32" i="51"/>
  <c r="B33" i="51"/>
  <c r="B34" i="51"/>
  <c r="B35" i="51"/>
  <c r="B36" i="51"/>
  <c r="B37" i="51"/>
  <c r="B38" i="51"/>
  <c r="B39" i="51"/>
  <c r="B40" i="51"/>
  <c r="B41" i="51"/>
  <c r="B42" i="51"/>
  <c r="B43" i="51"/>
  <c r="B44" i="51"/>
  <c r="B45" i="51"/>
  <c r="B46" i="51"/>
  <c r="B47" i="51"/>
  <c r="B48" i="51"/>
  <c r="B49" i="51"/>
  <c r="B50" i="51"/>
  <c r="B51" i="51"/>
  <c r="B52" i="51"/>
  <c r="B53" i="51"/>
  <c r="B54" i="51"/>
  <c r="B55" i="51"/>
  <c r="B56" i="51"/>
  <c r="B57" i="51"/>
  <c r="B58" i="51"/>
  <c r="B59" i="51"/>
  <c r="B60" i="51"/>
  <c r="B61" i="51"/>
  <c r="B62" i="51"/>
  <c r="B63" i="51"/>
  <c r="B64" i="51"/>
  <c r="B65" i="51"/>
  <c r="B66" i="51"/>
  <c r="B67" i="51"/>
  <c r="B68" i="51"/>
  <c r="B69" i="51"/>
  <c r="B70" i="51"/>
  <c r="M7" i="51"/>
  <c r="N8" i="51"/>
  <c r="M8" i="51"/>
  <c r="C3" i="26"/>
  <c r="C5" i="26"/>
  <c r="F128" i="35"/>
  <c r="F127" i="35"/>
  <c r="F126" i="35"/>
  <c r="F125" i="35"/>
  <c r="F124" i="35"/>
  <c r="F123" i="35"/>
  <c r="F122" i="35"/>
  <c r="F121" i="35"/>
  <c r="F120" i="35"/>
  <c r="F119" i="35"/>
  <c r="F118" i="35"/>
  <c r="F117" i="35"/>
  <c r="F114" i="35"/>
  <c r="F113" i="35"/>
  <c r="F112" i="35"/>
  <c r="F111" i="35"/>
  <c r="F110" i="35"/>
  <c r="F109" i="35"/>
  <c r="F108" i="35"/>
  <c r="F106" i="35"/>
  <c r="F104" i="35"/>
  <c r="F102" i="35"/>
  <c r="F101" i="35"/>
  <c r="F98" i="35"/>
  <c r="F97" i="35"/>
  <c r="F94" i="35"/>
  <c r="F93" i="35"/>
  <c r="F91" i="35"/>
  <c r="F89" i="35"/>
  <c r="F87" i="35"/>
  <c r="F86" i="35"/>
  <c r="F85" i="35"/>
  <c r="F84" i="35"/>
  <c r="F82" i="35"/>
  <c r="F81" i="35"/>
  <c r="F78" i="35"/>
  <c r="F76" i="35"/>
  <c r="F75" i="35"/>
  <c r="F74" i="35"/>
  <c r="F73" i="35"/>
  <c r="F68" i="35"/>
  <c r="F67" i="35"/>
  <c r="F66" i="35"/>
  <c r="F65" i="35"/>
  <c r="F64" i="35"/>
  <c r="F62" i="35"/>
  <c r="F61" i="35"/>
  <c r="F60" i="35"/>
  <c r="F59" i="35"/>
  <c r="F57" i="35"/>
  <c r="F56" i="35"/>
  <c r="F55" i="35"/>
  <c r="F54" i="35"/>
  <c r="F52" i="35"/>
  <c r="F48" i="35"/>
  <c r="F47" i="35"/>
  <c r="F46" i="35"/>
  <c r="F45" i="35"/>
  <c r="F44" i="35"/>
  <c r="F43" i="35"/>
  <c r="F42" i="35"/>
  <c r="F40"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2" i="35"/>
  <c r="F11" i="35"/>
  <c r="F10" i="35"/>
  <c r="F9" i="35"/>
  <c r="F7" i="35"/>
  <c r="F5" i="35"/>
  <c r="F4" i="35"/>
  <c r="F3" i="35"/>
  <c r="B107" i="47"/>
  <c r="B106" i="47"/>
  <c r="B105" i="47"/>
  <c r="B104" i="47"/>
  <c r="B103" i="47"/>
  <c r="B102" i="47"/>
  <c r="B101" i="47"/>
  <c r="B100" i="47"/>
  <c r="B99" i="47"/>
  <c r="B98" i="47"/>
  <c r="B97" i="47"/>
  <c r="B96" i="47"/>
  <c r="B95" i="47"/>
  <c r="B94" i="47"/>
  <c r="B93" i="47"/>
  <c r="B92" i="47"/>
  <c r="B91" i="47"/>
  <c r="B90" i="47"/>
  <c r="B89" i="47"/>
  <c r="B88" i="47"/>
  <c r="B87" i="47"/>
  <c r="B86" i="47"/>
  <c r="B85" i="47"/>
  <c r="B84" i="47"/>
  <c r="B83" i="47"/>
  <c r="B82" i="47"/>
  <c r="B81" i="47"/>
  <c r="B80" i="47"/>
  <c r="B79" i="47"/>
  <c r="B78" i="47"/>
  <c r="B77" i="47"/>
  <c r="B76" i="47"/>
  <c r="B75" i="47"/>
  <c r="B74" i="47"/>
  <c r="B73" i="47"/>
  <c r="B72" i="47"/>
  <c r="B71" i="47"/>
  <c r="B70" i="47"/>
  <c r="B69" i="47"/>
  <c r="B68" i="47"/>
  <c r="B67" i="47"/>
  <c r="B66" i="47"/>
  <c r="B65" i="47"/>
  <c r="B64" i="47"/>
  <c r="B63" i="47"/>
  <c r="B62" i="47"/>
  <c r="B61" i="47"/>
  <c r="B60" i="47"/>
  <c r="B59" i="47"/>
  <c r="B58" i="47"/>
  <c r="B57" i="47"/>
  <c r="B56" i="47"/>
  <c r="B55" i="47"/>
  <c r="B54" i="47"/>
  <c r="B53" i="47"/>
  <c r="B52" i="47"/>
  <c r="B51" i="47"/>
  <c r="B50" i="47"/>
  <c r="B49" i="47"/>
  <c r="B48" i="47"/>
  <c r="B47" i="47"/>
  <c r="B46" i="47"/>
  <c r="B45" i="47"/>
  <c r="B44" i="47"/>
  <c r="B43" i="47"/>
  <c r="B42" i="47"/>
  <c r="B41" i="47"/>
  <c r="B40" i="47"/>
  <c r="B39" i="47"/>
  <c r="B38" i="47"/>
  <c r="B37" i="47"/>
  <c r="B36" i="47"/>
  <c r="B35" i="47"/>
  <c r="B34" i="47"/>
  <c r="B33" i="47"/>
  <c r="B32" i="47"/>
  <c r="B31" i="47"/>
  <c r="B30" i="47"/>
  <c r="B29" i="47"/>
  <c r="B28" i="47"/>
  <c r="B27" i="47"/>
  <c r="B26" i="47"/>
  <c r="B25" i="47"/>
  <c r="B24" i="47"/>
  <c r="B23" i="47"/>
  <c r="B22" i="47"/>
  <c r="B21" i="47"/>
  <c r="B20" i="47"/>
  <c r="B19" i="47"/>
  <c r="B18" i="47"/>
  <c r="B17" i="47"/>
  <c r="B16" i="47"/>
  <c r="B15" i="47"/>
  <c r="B14" i="47"/>
  <c r="B13" i="47"/>
  <c r="B12" i="47"/>
  <c r="B11" i="47"/>
  <c r="B10" i="47"/>
  <c r="B9" i="47"/>
  <c r="B8" i="47"/>
  <c r="B7" i="47"/>
  <c r="B6" i="47"/>
  <c r="B5" i="47"/>
  <c r="B4" i="47"/>
  <c r="B3" i="47"/>
  <c r="G65" i="35"/>
  <c r="D128" i="35"/>
  <c r="D126" i="35"/>
  <c r="D125" i="35"/>
  <c r="D124" i="35"/>
  <c r="D123" i="35"/>
  <c r="D122" i="35"/>
  <c r="D120" i="35"/>
  <c r="D119" i="35"/>
  <c r="D118" i="35"/>
  <c r="D117" i="35"/>
  <c r="D115" i="35"/>
  <c r="D114" i="35"/>
  <c r="D113" i="35"/>
  <c r="D112" i="35"/>
  <c r="D111" i="35"/>
  <c r="D110" i="35"/>
  <c r="D109" i="35"/>
  <c r="D108" i="35"/>
  <c r="D107" i="35"/>
  <c r="D106" i="35"/>
  <c r="D105" i="35"/>
  <c r="D104" i="35"/>
  <c r="D102" i="35"/>
  <c r="D101" i="35"/>
  <c r="D100" i="35"/>
  <c r="D99" i="35"/>
  <c r="D98" i="35"/>
  <c r="D97" i="35"/>
  <c r="D96" i="35"/>
  <c r="D94" i="35"/>
  <c r="D93" i="35"/>
  <c r="D92" i="35"/>
  <c r="D91" i="35"/>
  <c r="D89" i="35"/>
  <c r="D88" i="35"/>
  <c r="D87" i="35"/>
  <c r="D86" i="35"/>
  <c r="D85" i="35"/>
  <c r="D84" i="35"/>
  <c r="D82" i="35"/>
  <c r="D81" i="35"/>
  <c r="D79" i="35"/>
  <c r="D78" i="35"/>
  <c r="D77" i="35"/>
  <c r="D76" i="35"/>
  <c r="D75" i="35"/>
  <c r="D74" i="35"/>
  <c r="D73" i="35"/>
  <c r="D71" i="35"/>
  <c r="D69" i="35"/>
  <c r="D68" i="35"/>
  <c r="D67" i="35"/>
  <c r="D66" i="35"/>
  <c r="D65" i="35"/>
  <c r="D64" i="35"/>
  <c r="D62" i="35"/>
  <c r="D61" i="35"/>
  <c r="D60" i="35"/>
  <c r="D59" i="35"/>
  <c r="D58" i="35"/>
  <c r="D57" i="35"/>
  <c r="D56" i="35"/>
  <c r="D55" i="35"/>
  <c r="D54" i="35"/>
  <c r="D53" i="35"/>
  <c r="D52" i="35"/>
  <c r="D51" i="35"/>
  <c r="D48" i="35"/>
  <c r="D47" i="35"/>
  <c r="D46" i="35"/>
  <c r="D45" i="35"/>
  <c r="D44" i="35"/>
  <c r="D43" i="35"/>
  <c r="D42" i="35"/>
  <c r="D41" i="35"/>
  <c r="D38" i="35"/>
  <c r="D37" i="35"/>
  <c r="D36" i="35"/>
  <c r="D35" i="35"/>
  <c r="D34" i="35"/>
  <c r="D33" i="35"/>
  <c r="D32" i="35"/>
  <c r="D31" i="35"/>
  <c r="D30" i="35"/>
  <c r="D29" i="35"/>
  <c r="D28" i="35"/>
  <c r="D27" i="35"/>
  <c r="D26" i="35"/>
  <c r="D25" i="35"/>
  <c r="D24" i="35"/>
  <c r="D23" i="35"/>
  <c r="D21" i="35"/>
  <c r="D20" i="35"/>
  <c r="D19" i="35"/>
  <c r="D17" i="35"/>
  <c r="D16" i="35"/>
  <c r="D15" i="35"/>
  <c r="D14" i="35"/>
  <c r="D13" i="35"/>
  <c r="D12" i="35"/>
  <c r="D11" i="35"/>
  <c r="D10" i="35"/>
  <c r="D9" i="35"/>
  <c r="D7" i="35"/>
  <c r="D6" i="35"/>
  <c r="D5" i="35"/>
  <c r="D4" i="35"/>
  <c r="D3" i="35"/>
  <c r="D2" i="35"/>
  <c r="N7" i="51"/>
  <c r="E54" i="35"/>
  <c r="C3" i="28"/>
  <c r="C5" i="28"/>
  <c r="C2" i="28"/>
  <c r="K11" i="47"/>
  <c r="C2" i="26"/>
  <c r="L11" i="51"/>
  <c r="E120" i="35"/>
  <c r="E123" i="35"/>
  <c r="E61" i="35"/>
  <c r="E76" i="35"/>
  <c r="G94" i="35"/>
  <c r="E82" i="35"/>
  <c r="G9" i="35"/>
  <c r="E44" i="35"/>
  <c r="E85" i="35"/>
  <c r="E9" i="35"/>
  <c r="E23" i="35"/>
  <c r="E60" i="35"/>
  <c r="G22" i="35"/>
  <c r="G126" i="35"/>
  <c r="E5" i="35"/>
  <c r="G85" i="35"/>
  <c r="E114" i="35"/>
  <c r="E73" i="35"/>
  <c r="G59" i="35"/>
  <c r="G60" i="35"/>
  <c r="E75" i="35"/>
  <c r="E86" i="35"/>
  <c r="E37" i="35"/>
  <c r="G48" i="35"/>
  <c r="G123" i="35"/>
  <c r="G82" i="35"/>
  <c r="G119" i="35"/>
  <c r="E74" i="35"/>
  <c r="E118" i="35"/>
  <c r="E58" i="35"/>
  <c r="G7" i="35"/>
  <c r="G121" i="35"/>
  <c r="E69" i="35"/>
  <c r="E38" i="35"/>
  <c r="E57" i="35"/>
  <c r="G35" i="35"/>
  <c r="G91" i="35"/>
  <c r="E100" i="35"/>
  <c r="E46" i="35"/>
  <c r="E71" i="35"/>
  <c r="E94" i="35"/>
  <c r="E96" i="35"/>
  <c r="E32" i="35"/>
  <c r="E99" i="35"/>
  <c r="E56" i="35"/>
  <c r="E109" i="35"/>
  <c r="E105" i="35"/>
  <c r="E87" i="35"/>
  <c r="E59" i="35"/>
  <c r="E45" i="35"/>
  <c r="G128" i="35"/>
  <c r="G32" i="35"/>
  <c r="G87" i="35"/>
  <c r="G3" i="35"/>
  <c r="G78" i="35"/>
  <c r="G75" i="35"/>
  <c r="G45" i="35"/>
  <c r="G17" i="35"/>
  <c r="G44" i="35"/>
  <c r="G67" i="35"/>
  <c r="G66" i="35"/>
  <c r="G97" i="35"/>
  <c r="G40" i="35"/>
  <c r="G19" i="35"/>
  <c r="G113" i="35"/>
  <c r="E25" i="35"/>
  <c r="E78" i="35"/>
  <c r="E112" i="35"/>
  <c r="E117" i="35"/>
  <c r="E10" i="35"/>
  <c r="E115" i="35"/>
  <c r="E31" i="35"/>
  <c r="E24" i="35"/>
  <c r="E33" i="35"/>
  <c r="E113" i="35"/>
  <c r="E124" i="35"/>
  <c r="E68" i="35"/>
  <c r="E111" i="35"/>
  <c r="G120" i="35"/>
  <c r="G24" i="35"/>
  <c r="G55" i="35"/>
  <c r="G81" i="35"/>
  <c r="G62" i="35"/>
  <c r="G125" i="35"/>
  <c r="G37" i="35"/>
  <c r="G124" i="35"/>
  <c r="G36" i="35"/>
  <c r="G27" i="35"/>
  <c r="G42" i="35"/>
  <c r="G73" i="35"/>
  <c r="E7" i="35"/>
  <c r="E79" i="35"/>
  <c r="G14" i="35"/>
  <c r="G52" i="35"/>
  <c r="G89" i="35"/>
  <c r="E62" i="35"/>
  <c r="E4" i="35"/>
  <c r="E126" i="35"/>
  <c r="E42" i="35"/>
  <c r="E101" i="35"/>
  <c r="E41" i="35"/>
  <c r="E97" i="35"/>
  <c r="E107" i="35"/>
  <c r="E19" i="35"/>
  <c r="E35" i="35"/>
  <c r="E17" i="35"/>
  <c r="E88" i="35"/>
  <c r="E6" i="35"/>
  <c r="G112" i="35"/>
  <c r="G16" i="35"/>
  <c r="G47" i="35"/>
  <c r="G25" i="35"/>
  <c r="G54" i="35"/>
  <c r="G117" i="35"/>
  <c r="G29" i="35"/>
  <c r="G108" i="35"/>
  <c r="G28" i="35"/>
  <c r="G122" i="35"/>
  <c r="G34" i="35"/>
  <c r="G33" i="35"/>
  <c r="E108" i="35"/>
  <c r="E52" i="35"/>
  <c r="E122" i="35"/>
  <c r="E27" i="35"/>
  <c r="G118" i="35"/>
  <c r="G84" i="35"/>
  <c r="G26" i="35"/>
  <c r="E28" i="35"/>
  <c r="E77" i="35"/>
  <c r="G86" i="35"/>
  <c r="E102" i="35"/>
  <c r="E125" i="35"/>
  <c r="E11" i="35"/>
  <c r="E89" i="35"/>
  <c r="E3" i="35"/>
  <c r="E81" i="35"/>
  <c r="G43" i="35"/>
  <c r="G46" i="35"/>
  <c r="G21" i="35"/>
  <c r="G20" i="35"/>
  <c r="G114" i="35"/>
  <c r="E91" i="35"/>
  <c r="E67" i="35"/>
  <c r="E110" i="35"/>
  <c r="E51" i="35"/>
  <c r="E128" i="35"/>
  <c r="E106" i="35"/>
  <c r="E92" i="35"/>
  <c r="E21" i="35"/>
  <c r="E14" i="35"/>
  <c r="E2" i="35"/>
  <c r="E12" i="35"/>
  <c r="E104" i="35"/>
  <c r="E93" i="35"/>
  <c r="E84" i="35"/>
  <c r="G64" i="35"/>
  <c r="G11" i="35"/>
  <c r="G23" i="35"/>
  <c r="G110" i="35"/>
  <c r="G38" i="35"/>
  <c r="G101" i="35"/>
  <c r="G5" i="35"/>
  <c r="G76" i="35"/>
  <c r="G12" i="35"/>
  <c r="G106" i="35"/>
  <c r="G18" i="35"/>
  <c r="G57" i="35"/>
  <c r="E55" i="35"/>
  <c r="E43" i="35"/>
  <c r="E13" i="35"/>
  <c r="G111" i="35"/>
  <c r="G61" i="35"/>
  <c r="G74" i="35"/>
  <c r="E36" i="35"/>
  <c r="E26" i="35"/>
  <c r="E66" i="35"/>
  <c r="E65" i="35"/>
  <c r="G104" i="35"/>
  <c r="G31" i="35"/>
  <c r="G109" i="35"/>
  <c r="E15" i="35"/>
  <c r="E119" i="35"/>
  <c r="E34" i="35"/>
  <c r="E29" i="35"/>
  <c r="E53" i="35"/>
  <c r="E30" i="35"/>
  <c r="E16" i="35"/>
  <c r="E64" i="35"/>
  <c r="E98" i="35"/>
  <c r="E20" i="35"/>
  <c r="E48" i="35"/>
  <c r="E47" i="35"/>
  <c r="G56" i="35"/>
  <c r="G127" i="35"/>
  <c r="G15" i="35"/>
  <c r="G102" i="35"/>
  <c r="G30" i="35"/>
  <c r="G93" i="35"/>
  <c r="G68" i="35"/>
  <c r="G4" i="35"/>
  <c r="G98" i="35"/>
  <c r="G10" i="35"/>
  <c r="C4" i="28"/>
  <c r="C4" i="26"/>
</calcChain>
</file>

<file path=xl/sharedStrings.xml><?xml version="1.0" encoding="utf-8"?>
<sst xmlns="http://schemas.openxmlformats.org/spreadsheetml/2006/main" count="1579" uniqueCount="420">
  <si>
    <t>Title</t>
  </si>
  <si>
    <t>x-axis title</t>
  </si>
  <si>
    <t>y-axis title</t>
  </si>
  <si>
    <t>Source</t>
  </si>
  <si>
    <t>Enter source</t>
  </si>
  <si>
    <t>Baseline</t>
  </si>
  <si>
    <t/>
  </si>
  <si>
    <t>RRF</t>
  </si>
  <si>
    <t>RBT</t>
  </si>
  <si>
    <t>RMC</t>
  </si>
  <si>
    <t>RWW</t>
  </si>
  <si>
    <t>RK5</t>
  </si>
  <si>
    <t>RVY</t>
  </si>
  <si>
    <t>RBL</t>
  </si>
  <si>
    <t>RVR</t>
  </si>
  <si>
    <t>RFR</t>
  </si>
  <si>
    <t>RWG</t>
  </si>
  <si>
    <t>R0B</t>
  </si>
  <si>
    <t>RFS</t>
  </si>
  <si>
    <t>RP5</t>
  </si>
  <si>
    <t>RQX</t>
  </si>
  <si>
    <t>REM</t>
  </si>
  <si>
    <t>RVJ</t>
  </si>
  <si>
    <t>RL4</t>
  </si>
  <si>
    <t>RTP</t>
  </si>
  <si>
    <t>RKE</t>
  </si>
  <si>
    <t>RJZ</t>
  </si>
  <si>
    <t>RNZ</t>
  </si>
  <si>
    <t>RA4</t>
  </si>
  <si>
    <t>RLT</t>
  </si>
  <si>
    <t>RBZ</t>
  </si>
  <si>
    <t>R1F</t>
  </si>
  <si>
    <t>RC9</t>
  </si>
  <si>
    <t>RQM</t>
  </si>
  <si>
    <t>RCF</t>
  </si>
  <si>
    <t>RNA</t>
  </si>
  <si>
    <t>RN7</t>
  </si>
  <si>
    <t>RNQ</t>
  </si>
  <si>
    <t>RR7</t>
  </si>
  <si>
    <t>RCD</t>
  </si>
  <si>
    <t>RJC</t>
  </si>
  <si>
    <t>RD8</t>
  </si>
  <si>
    <t>RGR</t>
  </si>
  <si>
    <t>RGP</t>
  </si>
  <si>
    <t>RCX</t>
  </si>
  <si>
    <t>RYR</t>
  </si>
  <si>
    <t>RBD</t>
  </si>
  <si>
    <t>RDU</t>
  </si>
  <si>
    <t>RJ2</t>
  </si>
  <si>
    <t>RN3</t>
  </si>
  <si>
    <t>RA9</t>
  </si>
  <si>
    <t>RNS</t>
  </si>
  <si>
    <t>RN5</t>
  </si>
  <si>
    <t>RAE</t>
  </si>
  <si>
    <t>RXH</t>
  </si>
  <si>
    <t>RBK</t>
  </si>
  <si>
    <t>RHW</t>
  </si>
  <si>
    <t>RJL</t>
  </si>
  <si>
    <t>RXR</t>
  </si>
  <si>
    <t>RXW</t>
  </si>
  <si>
    <t>RWY</t>
  </si>
  <si>
    <t>RD1</t>
  </si>
  <si>
    <t>RKB</t>
  </si>
  <si>
    <t>RGT</t>
  </si>
  <si>
    <t>RJ7</t>
  </si>
  <si>
    <t>RXQ</t>
  </si>
  <si>
    <t>RTX</t>
  </si>
  <si>
    <t>RAP</t>
  </si>
  <si>
    <t>RVW</t>
  </si>
  <si>
    <t>RCB</t>
  </si>
  <si>
    <t>RK9</t>
  </si>
  <si>
    <t>RRK</t>
  </si>
  <si>
    <t>RVV</t>
  </si>
  <si>
    <t>RH8</t>
  </si>
  <si>
    <t>RGN</t>
  </si>
  <si>
    <t>RWP</t>
  </si>
  <si>
    <t>RHM</t>
  </si>
  <si>
    <t>RXC</t>
  </si>
  <si>
    <t>RRV</t>
  </si>
  <si>
    <t>RWA</t>
  </si>
  <si>
    <t>RTF</t>
  </si>
  <si>
    <t>RXF</t>
  </si>
  <si>
    <t>RTH</t>
  </si>
  <si>
    <t>RDE</t>
  </si>
  <si>
    <t>RWD</t>
  </si>
  <si>
    <t>RXP</t>
  </si>
  <si>
    <t>RTR</t>
  </si>
  <si>
    <t>RXL</t>
  </si>
  <si>
    <t>R0A</t>
  </si>
  <si>
    <t>RF4</t>
  </si>
  <si>
    <t>RAJ</t>
  </si>
  <si>
    <t>RM1</t>
  </si>
  <si>
    <t>RAL</t>
  </si>
  <si>
    <t>RTG</t>
  </si>
  <si>
    <t>RTD</t>
  </si>
  <si>
    <t>RTE</t>
  </si>
  <si>
    <t>RWF</t>
  </si>
  <si>
    <t>RYJ</t>
  </si>
  <si>
    <t>REF</t>
  </si>
  <si>
    <t>RJE</t>
  </si>
  <si>
    <t>RXN</t>
  </si>
  <si>
    <t>RHU</t>
  </si>
  <si>
    <t>RWH</t>
  </si>
  <si>
    <t>RWE</t>
  </si>
  <si>
    <t>RR8</t>
  </si>
  <si>
    <t>RA7</t>
  </si>
  <si>
    <t>R1H</t>
  </si>
  <si>
    <t>RA2</t>
  </si>
  <si>
    <t>RJ1</t>
  </si>
  <si>
    <t>RX1</t>
  </si>
  <si>
    <t>RPY</t>
  </si>
  <si>
    <t>RHQ</t>
  </si>
  <si>
    <t>REN</t>
  </si>
  <si>
    <t>RBV</t>
  </si>
  <si>
    <t>caseload</t>
  </si>
  <si>
    <t>rate_adj</t>
  </si>
  <si>
    <t>lb_2s</t>
  </si>
  <si>
    <t>ub_2s</t>
  </si>
  <si>
    <t>lb_3s</t>
  </si>
  <si>
    <t>ub_3s</t>
  </si>
  <si>
    <t>Trust name</t>
  </si>
  <si>
    <t>RTK</t>
  </si>
  <si>
    <t>RFF</t>
  </si>
  <si>
    <t>RJR</t>
  </si>
  <si>
    <t>RJ6</t>
  </si>
  <si>
    <t>RJN</t>
  </si>
  <si>
    <t>RAX</t>
  </si>
  <si>
    <t>R1K</t>
  </si>
  <si>
    <t>RPA</t>
  </si>
  <si>
    <t>RNN</t>
  </si>
  <si>
    <t>RW6</t>
  </si>
  <si>
    <t>RM3</t>
  </si>
  <si>
    <t>RXK</t>
  </si>
  <si>
    <t>RBN</t>
  </si>
  <si>
    <t>RWJ</t>
  </si>
  <si>
    <t>RMP</t>
  </si>
  <si>
    <t>RAS</t>
  </si>
  <si>
    <t>RQW</t>
  </si>
  <si>
    <t>RLQ</t>
  </si>
  <si>
    <t>Mid Cheshire Hospitals NHS Foundation Trust</t>
  </si>
  <si>
    <t>Sherwood Forest Hospitals NHS Foundation Trust</t>
  </si>
  <si>
    <t>Bolton Hospital NHS Foundation Trust</t>
  </si>
  <si>
    <t>Chesterfield Royal Hospital NHS Foundation Trust</t>
  </si>
  <si>
    <t>Homerton University Hospital NHS Foundation Trust</t>
  </si>
  <si>
    <t>Liverpool University Hospitals NHS Foundation Trust</t>
  </si>
  <si>
    <t>North Bristol NHS Trust</t>
  </si>
  <si>
    <t>The Royal Wolverhampton NHS Trust</t>
  </si>
  <si>
    <t>Whittington Health NHS Trust</t>
  </si>
  <si>
    <t>Salisbury NHS Foundation Trust</t>
  </si>
  <si>
    <t>Yeovil District Hospital NHS Foundation Trust</t>
  </si>
  <si>
    <t>George Eliot Hospital NHS Trust</t>
  </si>
  <si>
    <t>Northern Devon Healthcare NHS Trust</t>
  </si>
  <si>
    <t>Airedale NHS Foundation Trust</t>
  </si>
  <si>
    <t>The Dudley Group NHS Foundation Trust</t>
  </si>
  <si>
    <t>Gateshead Health NHS Foundation Trust</t>
  </si>
  <si>
    <t>Kettering General Hospital NHS Foundation Trust</t>
  </si>
  <si>
    <t>South Warwickshire NHS Foundation Trust</t>
  </si>
  <si>
    <t>Milton Keynes Hospital NHS Foundation Trust</t>
  </si>
  <si>
    <t>James Paget University Hospitals NHS Foundation Trust</t>
  </si>
  <si>
    <t>West Suffolk NHS Foundation Trust</t>
  </si>
  <si>
    <t>Dorset County Hospital NHS Foundation Trust</t>
  </si>
  <si>
    <t>Frimley Health NHS Foundation Trust</t>
  </si>
  <si>
    <t>Great Western Hospitals NHS Foundation Trust</t>
  </si>
  <si>
    <t>Northampton General Hospital NHS Trust</t>
  </si>
  <si>
    <t>Hampshire Hospitals NHS Foundation Trust</t>
  </si>
  <si>
    <t>Bradford Teaching Hospitals NHS Foundation Trust</t>
  </si>
  <si>
    <t>Walsall Healthcare NHS Trust</t>
  </si>
  <si>
    <t>Royal Berkshire NHS Foundation Trust</t>
  </si>
  <si>
    <t>Royal United Hospitals Bath NHS Foundation Trust</t>
  </si>
  <si>
    <t>Cambridge University Hospitals NHS Foundation Trust</t>
  </si>
  <si>
    <t>North Middlesex University Hospital NHS Trust</t>
  </si>
  <si>
    <t>York Teaching Hospital NHS Foundation Trust</t>
  </si>
  <si>
    <t>University Hospitals Birmingham NHS Foundation Trust</t>
  </si>
  <si>
    <t>University Hospitals Plymouth NHS Trust</t>
  </si>
  <si>
    <t>East Kent Hospitals University NHS Foundation Trust</t>
  </si>
  <si>
    <t>North West Anglia NHS Foundation Trust</t>
  </si>
  <si>
    <t>University Hospital Southampton NHS Foundation Trust</t>
  </si>
  <si>
    <t>Hull University Teaching Hospitals NHS Trust</t>
  </si>
  <si>
    <t>Northumbria Healthcare NHS Foundation Trust</t>
  </si>
  <si>
    <t>University College London Hospitals NHS Foundation Trust</t>
  </si>
  <si>
    <t>Oxford University Hospitals NHS Trust</t>
  </si>
  <si>
    <t>United Lincolnshire Hospitals NHS Trust</t>
  </si>
  <si>
    <t>South Tees Hospitals NHS Foundation Trust</t>
  </si>
  <si>
    <t>Manchester University NHS Foundation Trust</t>
  </si>
  <si>
    <t>Royal Free London NHS Foundation Trust</t>
  </si>
  <si>
    <t>The Newcastle Upon Tyne Hospitals NHS Foundation Trust</t>
  </si>
  <si>
    <t>Gloucestershire Hospitals NHS Foundation Trust</t>
  </si>
  <si>
    <t>Royal Cornwall Hospitals NHS Trust</t>
  </si>
  <si>
    <t>Leeds Teaching Hospitals NHS Trust</t>
  </si>
  <si>
    <t>Barts Health NHS Trust</t>
  </si>
  <si>
    <t>Royal Surrey County Hospital NHS Foundation Trust</t>
  </si>
  <si>
    <t>The Royal Marsden NHS Foundation Trust</t>
  </si>
  <si>
    <t>Sheffield Teaching Hospitals NHS Foundation Trust</t>
  </si>
  <si>
    <t>The Clatterbridge Cancer Centre NHS Foundation Trust</t>
  </si>
  <si>
    <t>The Christie NHS Foundation Trust</t>
  </si>
  <si>
    <t>Case mix adjusted 30-day mortality rate</t>
  </si>
  <si>
    <t>Trust code</t>
  </si>
  <si>
    <t xml:space="preserve">     *This calculation is based on fewer than 10 patients, and is therefore unlikely to be statistically robust.</t>
  </si>
  <si>
    <t>Select trust name</t>
  </si>
  <si>
    <t>NEW_TRUST_NAME</t>
  </si>
  <si>
    <t>NEW_TRUST_CODE</t>
  </si>
  <si>
    <t xml:space="preserve">London North West University Healthcare NHS Trust </t>
  </si>
  <si>
    <t>Medway NHS Foundation Trust</t>
  </si>
  <si>
    <t>North Cumbria Integrated Care NHS Foundation Trust</t>
  </si>
  <si>
    <t>Pennine Acute Hospitals NHS Trust</t>
  </si>
  <si>
    <t>The Princess Alexandra Hospital NHS Trust</t>
  </si>
  <si>
    <t xml:space="preserve">Contents </t>
  </si>
  <si>
    <t>Definitions</t>
  </si>
  <si>
    <t>Methodology</t>
  </si>
  <si>
    <t xml:space="preserve">Acknowledgements </t>
  </si>
  <si>
    <t>Feedback</t>
  </si>
  <si>
    <t>Find out more</t>
  </si>
  <si>
    <t>List of excluded regimens</t>
  </si>
  <si>
    <t>List of excluded regimens:</t>
  </si>
  <si>
    <t>Data tables:</t>
  </si>
  <si>
    <t>Funnel plots:</t>
  </si>
  <si>
    <t xml:space="preserve">Cancer site </t>
  </si>
  <si>
    <t xml:space="preserve">Period of treatment activity </t>
  </si>
  <si>
    <t>Appendix</t>
  </si>
  <si>
    <t>sact@phe.gov.uk</t>
  </si>
  <si>
    <t>Dr Rebecca Smittenaar</t>
  </si>
  <si>
    <t>Prisclica Thiruchelvam</t>
  </si>
  <si>
    <t>Nicola Wood</t>
  </si>
  <si>
    <t>Danielle Fleet</t>
  </si>
  <si>
    <t>Dr Martine Bomb</t>
  </si>
  <si>
    <t>Tracey Genus</t>
  </si>
  <si>
    <t xml:space="preserve">Please select your trust here </t>
  </si>
  <si>
    <t>Blackpool Teaching Hospitals NHS Foundation Trust</t>
  </si>
  <si>
    <t>Buckinghamshire Healthcare NHS Trust</t>
  </si>
  <si>
    <t>East Lancashire Hospitals NHS Trust</t>
  </si>
  <si>
    <t>East Sussex Healthcare NHS Trust</t>
  </si>
  <si>
    <t>Imperial College Healthcare NHS Trust</t>
  </si>
  <si>
    <t>Lancashire Teaching Hospitals NHS Foundation Trust</t>
  </si>
  <si>
    <t>Mid Yorkshire Hospitals NHS Trust</t>
  </si>
  <si>
    <t>Nottingham University Hospitals NHS Trust</t>
  </si>
  <si>
    <t>Western Sussex Hospitals NHS Foundation Trust</t>
  </si>
  <si>
    <t>Worcestershire Acute Hospitals NHS Trust</t>
  </si>
  <si>
    <t>Stockport NHS Foundation Trust</t>
  </si>
  <si>
    <t>West Hertfordshire Hospitals NHS Trust</t>
  </si>
  <si>
    <t>Drop down lookup</t>
  </si>
  <si>
    <t>&gt;Upper 3SD Limit</t>
  </si>
  <si>
    <t>&lt;Lower 3SD Limit</t>
  </si>
  <si>
    <t>If you have any feedback or queries regarding any of these data, please contact the SACT helpdesk:</t>
  </si>
  <si>
    <t>King's College Hospital NHS Foundation Trust</t>
  </si>
  <si>
    <t>The Queen Elizabeth Hospital, King's Lynn, NHS Foundation Trust</t>
  </si>
  <si>
    <t>Adjusted 30-day mortality rate (%)</t>
  </si>
  <si>
    <t>National average (%)</t>
  </si>
  <si>
    <t>Lower 2SD limit (%)</t>
  </si>
  <si>
    <t>Upper 2SD limit (%)</t>
  </si>
  <si>
    <t>Lower 3SD Limit (%)</t>
  </si>
  <si>
    <t>Upper 3SD Limit (%)</t>
  </si>
  <si>
    <t>Clinicians:</t>
  </si>
  <si>
    <t>Colleagues:</t>
  </si>
  <si>
    <t>Code and name of trusts with no data</t>
  </si>
  <si>
    <t>Barnsley Hospital NHS Foundation Trust</t>
  </si>
  <si>
    <t>Croydon Health Services NHS Trust</t>
  </si>
  <si>
    <t>East Cheshire NHS Trust</t>
  </si>
  <si>
    <t>Kingston Hospital NHS Foundation Trust</t>
  </si>
  <si>
    <t>Salford Royal NHS Foundation Trust</t>
  </si>
  <si>
    <t>The Rotherham NHS Foundation Trust</t>
  </si>
  <si>
    <t>Wirral University Teaching Hospital NHS Foundation Trust</t>
  </si>
  <si>
    <t>Wye Valley NHS Trust</t>
  </si>
  <si>
    <t>Jan 2018 - Dec 2019</t>
  </si>
  <si>
    <t>ICD-10 code</t>
  </si>
  <si>
    <t>RH5</t>
  </si>
  <si>
    <t>Somerset NHS Foundation Trust</t>
  </si>
  <si>
    <t>St George's University Hospitals NHS Foundation Trust</t>
  </si>
  <si>
    <t>provider</t>
  </si>
  <si>
    <t>Trust caseload (2018-2019)</t>
  </si>
  <si>
    <t>Barking, Havering and Redbridge University Hospitals NHS Trust</t>
  </si>
  <si>
    <t>Brighton and Sussex University Hospitals NHS Trust</t>
  </si>
  <si>
    <t>Calderdale and Huddersfield NHS Foundation Trust</t>
  </si>
  <si>
    <t>Chelsea and Westminster Hospital NHS Foundation Trust</t>
  </si>
  <si>
    <t>County Durham and Darlington NHS Foundation Trust</t>
  </si>
  <si>
    <t>Dartford and Gravesham NHS Trust</t>
  </si>
  <si>
    <t>Doncaster and Bassetlaw Hospitals NHS Foundation Trust</t>
  </si>
  <si>
    <t>East and North Hertfordshire NHS Trust</t>
  </si>
  <si>
    <t>Guy's and St Thomas' NHS Foundation Trust</t>
  </si>
  <si>
    <t>Harrogate and District NHS Foundation Trust</t>
  </si>
  <si>
    <t>Lewisham and Greenwich NHS Trust</t>
  </si>
  <si>
    <t>Norfolk and Norwich University Hospitals NHS Foundation Trust</t>
  </si>
  <si>
    <t>North Tees and Hartlepool NHS Foundation Trust</t>
  </si>
  <si>
    <t>Northern Lincolnshire and Goole NHS Foundation Trust</t>
  </si>
  <si>
    <t>Royal Devon and Exeter NHS Foundation Trust</t>
  </si>
  <si>
    <t>Sandwell and West Birmingham Hospitals NHS Trust</t>
  </si>
  <si>
    <t>Shrewsbury and Telford Hospital NHS Trust</t>
  </si>
  <si>
    <t>South Tyneside and Sunderland NHS Foundation Trust</t>
  </si>
  <si>
    <t>Torbay and South Devon NHS Foundation Trust</t>
  </si>
  <si>
    <t>University Hospitals Coventry and Warwickshire NHS Trust</t>
  </si>
  <si>
    <t>Wrightington, Wigan and Leigh NHS Foundation Trust</t>
  </si>
  <si>
    <t>East Suffolk and North Essex NHS Foundation Trust</t>
  </si>
  <si>
    <t>Epsom and St Helier University Hospitals NHS Trust</t>
  </si>
  <si>
    <t>Maidstone and Tunbridge Wells NHS Trust</t>
  </si>
  <si>
    <t>Surrey and Sussex Healthcare NHS Trust</t>
  </si>
  <si>
    <t>Ashford and St Peter's Hospitals NHS Foundation Trust</t>
  </si>
  <si>
    <t>Southport and Ormskirk Hospital NHS Trust</t>
  </si>
  <si>
    <t>St Helens and Knowsley Hospitals NHS Trust</t>
  </si>
  <si>
    <t>Tameside and Glossop Integrated Care NHS Foundation Trust</t>
  </si>
  <si>
    <t>Warrington and Halton Hospitals NHS Foundation Trust</t>
  </si>
  <si>
    <t>Number treated in 2018-2019</t>
  </si>
  <si>
    <t>Countess of Chester Hospital NHS Foundation Trust</t>
  </si>
  <si>
    <t>Isle of Wight NHS Trust</t>
  </si>
  <si>
    <t>University Hospitals of Morecambe Bay NHS Foundation Trust</t>
  </si>
  <si>
    <t>University Hospitals of North Midlands NHS Trust</t>
  </si>
  <si>
    <t>University Hospitals of Derby and Burton NHS Foundation Trust</t>
  </si>
  <si>
    <t>University Hospitals of Leicester NHS Trust</t>
  </si>
  <si>
    <t>Please see the frequently asked questions (FAQ) and companion brief that were circulated with this workbook.</t>
  </si>
  <si>
    <t>Acute lymphoblastic leukaemia (ALL)</t>
  </si>
  <si>
    <t>Acute myeloid leukaemia (AML)</t>
  </si>
  <si>
    <t>C92.0, C92.4, C92.5, C92.6, C92.8, C93.0, C94.0, C94.2</t>
  </si>
  <si>
    <t>C91.0</t>
  </si>
  <si>
    <t xml:space="preserve">ALL code </t>
  </si>
  <si>
    <t>ALL name</t>
  </si>
  <si>
    <t xml:space="preserve">AML code </t>
  </si>
  <si>
    <t>AML name</t>
  </si>
  <si>
    <t>Mid and South Essex NHS Foundation Trust</t>
  </si>
  <si>
    <t>Bedfordshire Hospitals NHS Foundation Trust</t>
  </si>
  <si>
    <t>Portsmouth Hospitals University NHS Trust</t>
  </si>
  <si>
    <t>University Hospitals Bristol and Weston NHS Foundation Trust</t>
  </si>
  <si>
    <t>R0D</t>
  </si>
  <si>
    <t>University Hospitals Dorset NHS Foundation Trust</t>
  </si>
  <si>
    <r>
      <t xml:space="preserve">Please select your trust of interest from the drop-down below
</t>
    </r>
    <r>
      <rPr>
        <sz val="14"/>
        <color theme="1"/>
        <rFont val="Arial"/>
        <family val="2"/>
      </rPr>
      <t xml:space="preserve">This will update </t>
    </r>
    <r>
      <rPr>
        <b/>
        <sz val="14"/>
        <color theme="1"/>
        <rFont val="Arial"/>
        <family val="2"/>
      </rPr>
      <t>all the</t>
    </r>
    <r>
      <rPr>
        <sz val="14"/>
        <color theme="1"/>
        <rFont val="Arial"/>
        <family val="2"/>
      </rPr>
      <t xml:space="preserve"> funnel plots </t>
    </r>
  </si>
  <si>
    <t>Number treated in 2017-2019</t>
  </si>
  <si>
    <t>Trust caseload (2017-2019)</t>
  </si>
  <si>
    <t>provider_name</t>
  </si>
  <si>
    <t>Excluded outlier</t>
  </si>
  <si>
    <t>Excluded based on 70% threshold</t>
  </si>
  <si>
    <t>Jan 2017 - Dec 2019</t>
  </si>
  <si>
    <t>Michael Baser and Sophie Finnigan (analytical lead)</t>
  </si>
  <si>
    <t>Prof Asim Khwaja</t>
  </si>
  <si>
    <t>Dr David Dodwell</t>
  </si>
  <si>
    <t>Prof Denis Talbot</t>
  </si>
  <si>
    <t>Dr Emma Kipps</t>
  </si>
  <si>
    <t>Prof Gordon Cook</t>
  </si>
  <si>
    <t>Dr Manish Jain</t>
  </si>
  <si>
    <t>Dr Nick Morley</t>
  </si>
  <si>
    <t>Gabrielle Emanuel</t>
  </si>
  <si>
    <t>Rosalind Goudie</t>
  </si>
  <si>
    <t>Code and name of trusts excluded as outliers*</t>
  </si>
  <si>
    <t>Case-mix adjusted 30-day mortality after receiving SACT in England, 2017-2019</t>
  </si>
  <si>
    <t>The Hillingdon Hospital NHS Foundation Trust</t>
  </si>
  <si>
    <t>Dr Timothy Perren</t>
  </si>
  <si>
    <r>
      <rPr>
        <b/>
        <sz val="11"/>
        <color rgb="FF00AB8E"/>
        <rFont val="Calibri"/>
        <family val="2"/>
        <scheme val="minor"/>
      </rPr>
      <t xml:space="preserve">** </t>
    </r>
    <r>
      <rPr>
        <b/>
        <u/>
        <sz val="11"/>
        <color theme="10"/>
        <rFont val="Calibri"/>
        <family val="2"/>
        <scheme val="minor"/>
      </rPr>
      <t xml:space="preserve">Data Resource Profile: The Systemic Anti-Cancer Therapy (SACT) dataset </t>
    </r>
    <r>
      <rPr>
        <u/>
        <sz val="11"/>
        <color theme="10"/>
        <rFont val="Calibri"/>
        <family val="2"/>
        <scheme val="minor"/>
      </rPr>
      <t>published here</t>
    </r>
  </si>
  <si>
    <r>
      <rPr>
        <b/>
        <sz val="11"/>
        <color rgb="FF00AB8E"/>
        <rFont val="Calibri"/>
        <family val="2"/>
        <scheme val="minor"/>
      </rPr>
      <t xml:space="preserve">†† </t>
    </r>
    <r>
      <rPr>
        <b/>
        <u/>
        <sz val="11"/>
        <color theme="10"/>
        <rFont val="Calibri"/>
        <family val="2"/>
        <scheme val="minor"/>
      </rPr>
      <t>Linking treatment tables – chemotherapy, tumour resections and radiotherapy SOP</t>
    </r>
    <r>
      <rPr>
        <u/>
        <sz val="11"/>
        <color theme="10"/>
        <rFont val="Calibri"/>
        <family val="2"/>
        <scheme val="minor"/>
      </rPr>
      <t xml:space="preserve"> published here</t>
    </r>
  </si>
  <si>
    <t xml:space="preserve">Non-harmful, supportive treatments, hormones and non-chemo drugs as well as records submitted in error were excluded from the prostate analysis presented in this workbook. The excluded regimens are listed below. These were selected for exclusion in consultation with clinicians and pharmacists. </t>
  </si>
  <si>
    <t>Abiraterone</t>
  </si>
  <si>
    <t>Anagrelide</t>
  </si>
  <si>
    <t>Anastrozole</t>
  </si>
  <si>
    <t>Anti-Emetics</t>
  </si>
  <si>
    <t>Anti-Histamines</t>
  </si>
  <si>
    <t>Apalutamide</t>
  </si>
  <si>
    <t>APML</t>
  </si>
  <si>
    <t>B12</t>
  </si>
  <si>
    <t>Bicalutamide</t>
  </si>
  <si>
    <t>Bisphosphonates</t>
  </si>
  <si>
    <t>Cyproterone</t>
  </si>
  <si>
    <t>Darolutamide</t>
  </si>
  <si>
    <t>Degarelix</t>
  </si>
  <si>
    <t>Denosumab</t>
  </si>
  <si>
    <t>Enzalutamide</t>
  </si>
  <si>
    <t>Exemestane</t>
  </si>
  <si>
    <t>Finasteride</t>
  </si>
  <si>
    <t>Flutamide</t>
  </si>
  <si>
    <t>Folinic Acid</t>
  </si>
  <si>
    <t>Fulvestrant</t>
  </si>
  <si>
    <t>GCSF</t>
  </si>
  <si>
    <t>Goserelin</t>
  </si>
  <si>
    <t>Hepatoblastoma</t>
  </si>
  <si>
    <t>Hormone</t>
  </si>
  <si>
    <t>Ibandronic Acid</t>
  </si>
  <si>
    <t>Lanreotide</t>
  </si>
  <si>
    <t>Letrozole</t>
  </si>
  <si>
    <t>Leuprorelin</t>
  </si>
  <si>
    <t>Medroxyprogesterone</t>
  </si>
  <si>
    <t>Megestrol</t>
  </si>
  <si>
    <t>Not Chemo</t>
  </si>
  <si>
    <t>Octreotide</t>
  </si>
  <si>
    <t>Pamidronate</t>
  </si>
  <si>
    <t>Pasireotide</t>
  </si>
  <si>
    <t>Progesterone</t>
  </si>
  <si>
    <t>Retinoblastoma</t>
  </si>
  <si>
    <t>Sandostatin</t>
  </si>
  <si>
    <t>Signifor</t>
  </si>
  <si>
    <t>Somatostatin</t>
  </si>
  <si>
    <t>Somatuline</t>
  </si>
  <si>
    <t>Stilbestrol</t>
  </si>
  <si>
    <t>Stilboestrol</t>
  </si>
  <si>
    <t>Tamoxifen</t>
  </si>
  <si>
    <t>Trial</t>
  </si>
  <si>
    <t>Triptorelin</t>
  </si>
  <si>
    <t>Vitamin</t>
  </si>
  <si>
    <t>Zoledronic Acid</t>
  </si>
  <si>
    <t>Steroid*</t>
  </si>
  <si>
    <r>
      <rPr>
        <b/>
        <sz val="11"/>
        <color rgb="FF00AB8E"/>
        <rFont val="Calibri"/>
        <family val="2"/>
        <scheme val="minor"/>
      </rPr>
      <t xml:space="preserve">* </t>
    </r>
    <r>
      <rPr>
        <b/>
        <u/>
        <sz val="11"/>
        <color theme="10"/>
        <rFont val="Calibri"/>
        <family val="2"/>
        <scheme val="minor"/>
      </rPr>
      <t>Data Resource Profile: National Cancer Registration Dataset in England</t>
    </r>
    <r>
      <rPr>
        <u/>
        <sz val="11"/>
        <color theme="10"/>
        <rFont val="Calibri"/>
        <family val="2"/>
        <scheme val="minor"/>
      </rPr>
      <t xml:space="preserve"> published here</t>
    </r>
  </si>
  <si>
    <r>
      <rPr>
        <b/>
        <sz val="11"/>
        <color rgb="FF00AB8E"/>
        <rFont val="Calibri"/>
        <family val="2"/>
        <scheme val="minor"/>
      </rPr>
      <t xml:space="preserve">† </t>
    </r>
    <r>
      <rPr>
        <b/>
        <u/>
        <sz val="11"/>
        <color theme="10"/>
        <rFont val="Calibri"/>
        <family val="2"/>
        <scheme val="minor"/>
      </rPr>
      <t xml:space="preserve">CDF methodology document published </t>
    </r>
    <r>
      <rPr>
        <u/>
        <sz val="11"/>
        <color theme="10"/>
        <rFont val="Calibri"/>
        <family val="2"/>
        <scheme val="minor"/>
      </rPr>
      <t>here</t>
    </r>
  </si>
  <si>
    <r>
      <t>·</t>
    </r>
    <r>
      <rPr>
        <sz val="7"/>
        <color theme="1"/>
        <rFont val="Times New Roman"/>
        <family val="1"/>
      </rPr>
      <t> </t>
    </r>
  </si>
  <si>
    <r>
      <t>Dexamethasone</t>
    </r>
    <r>
      <rPr>
        <b/>
        <sz val="11"/>
        <rFont val="Arial"/>
        <family val="2"/>
      </rPr>
      <t>*</t>
    </r>
  </si>
  <si>
    <t>Dr Katherine Henson</t>
  </si>
  <si>
    <t>Sarah Lawton</t>
  </si>
  <si>
    <t>Louise Miller</t>
  </si>
  <si>
    <t>Dr Christopher Parrish</t>
  </si>
  <si>
    <t>This outlier was excluded from the model and is not presented in the data</t>
  </si>
  <si>
    <t xml:space="preserve">*When running the original mixed-effects logistic regression model, a trust with ≤1 patients generated a highly inflated case-mix adjusted rate (&gt;100%)  </t>
  </si>
  <si>
    <t>&lt;10 patients*</t>
  </si>
  <si>
    <t>When the caseload (number of patients) at a trust is fewer than 10 patients, this is unlikely to be statistically robust</t>
  </si>
  <si>
    <t>Notes:</t>
  </si>
  <si>
    <r>
      <t xml:space="preserve">†† </t>
    </r>
    <r>
      <rPr>
        <sz val="11"/>
        <color theme="1"/>
        <rFont val="Calibri"/>
        <family val="2"/>
        <scheme val="minor"/>
      </rPr>
      <t xml:space="preserve">Performance status (PS) at start of cycle was used. PS at start of regimen was also included for cases where PS at start of cycle data was missing. This was adjusted for 
in the regression analysis by categorising as 0, 1, 2+ and Unknown. For further information please see the </t>
    </r>
    <r>
      <rPr>
        <b/>
        <u/>
        <sz val="11"/>
        <color rgb="FF0000FF"/>
        <rFont val="Calibri"/>
        <family val="2"/>
        <scheme val="minor"/>
      </rPr>
      <t>ECOG Performance Status page</t>
    </r>
  </si>
  <si>
    <r>
      <t xml:space="preserve">** </t>
    </r>
    <r>
      <rPr>
        <sz val="11"/>
        <color theme="1"/>
        <rFont val="Calibri"/>
        <family val="2"/>
        <scheme val="minor"/>
      </rPr>
      <t xml:space="preserve">Using the income domain of the </t>
    </r>
    <r>
      <rPr>
        <b/>
        <u/>
        <sz val="11"/>
        <color rgb="FF0000FF"/>
        <rFont val="Calibri"/>
        <family val="2"/>
        <scheme val="minor"/>
      </rPr>
      <t>Index of Multiple Deprivation</t>
    </r>
  </si>
  <si>
    <r>
      <t xml:space="preserve">† </t>
    </r>
    <r>
      <rPr>
        <sz val="11"/>
        <color theme="1"/>
        <rFont val="Calibri"/>
        <family val="2"/>
        <scheme val="minor"/>
      </rPr>
      <t>Grouped into White, non-White and Unknown categories for analysis as there were insufficient numbers in the other ethnic groups for robust analysis</t>
    </r>
  </si>
  <si>
    <r>
      <t xml:space="preserve">* </t>
    </r>
    <r>
      <rPr>
        <sz val="11"/>
        <color theme="1"/>
        <rFont val="Calibri"/>
        <family val="2"/>
        <scheme val="minor"/>
      </rPr>
      <t xml:space="preserve">The co-morbidity score relates to the Charlson comorbidity score derived using inpatient Hospital Episode Statistics data from 27 to 3 months prior to cancer diagnosis, 
with the same methodology as described by </t>
    </r>
    <r>
      <rPr>
        <b/>
        <u/>
        <sz val="11"/>
        <color rgb="FF0000FF"/>
        <rFont val="Calibri"/>
        <family val="2"/>
        <scheme val="minor"/>
      </rPr>
      <t>Maringe et al.</t>
    </r>
    <r>
      <rPr>
        <b/>
        <sz val="11"/>
        <color rgb="FF00AB8E"/>
        <rFont val="Calibri"/>
        <family val="2"/>
        <scheme val="minor"/>
      </rPr>
      <t xml:space="preserve"> </t>
    </r>
  </si>
  <si>
    <t>Adjusted for Age, Co-morbidity score, Deprivation status, Ethnicity, Performance status and Sex</t>
  </si>
  <si>
    <t>Jack Anderson</t>
  </si>
  <si>
    <t>* A sensitivity analysis with dexamethasone steroid regimens included in the analyses showed no difference in the results.</t>
  </si>
  <si>
    <t xml:space="preserve">*When running the original mixed-effects logistic regression model, a trust with ≤2 patients generated a highly inflated case-mix adjusted rate (&gt;100%)  </t>
  </si>
  <si>
    <t>Risk-adjusted 30-day post-SACT mortality percentage</t>
  </si>
  <si>
    <t>Risk-adjusted 30-day post-SACT mortality percentage, acute lymphoblastic leukaemia patients aged 18+ and treated in 2017-2019, England</t>
  </si>
  <si>
    <t>Risk-adjusted 30-day post-SACT mortality percentage, acute myeloid leukaemia patients aged 18+ and treated in 2018-2019, England</t>
  </si>
  <si>
    <t>Dr Priyanka Mehta</t>
  </si>
  <si>
    <t>Prof David Bowen</t>
  </si>
  <si>
    <t xml:space="preserve">Code and name of trusts excluded based on the 70% completeness threshold applied to comorbidity and performance status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</si>
</sst>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4" x14ac:knownFonts="1">
    <font>
      <sz val="11"/>
      <color theme="1"/>
      <name val="Calibri"/>
      <family val="2"/>
      <scheme val="minor"/>
    </font>
    <font>
      <b/>
      <sz val="11"/>
      <color theme="1"/>
      <name val="Calibri"/>
      <family val="2"/>
      <scheme val="minor"/>
    </font>
    <font>
      <sz val="10"/>
      <name val="Arial Narrow"/>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rgb="FFFF0000"/>
      <name val="Calibri"/>
      <family val="2"/>
      <scheme val="minor"/>
    </font>
    <font>
      <sz val="11"/>
      <name val="Calibri"/>
      <family val="2"/>
      <scheme val="minor"/>
    </font>
    <font>
      <sz val="11"/>
      <color theme="1"/>
      <name val="Calibri"/>
      <family val="2"/>
      <scheme val="minor"/>
    </font>
    <font>
      <u/>
      <sz val="11"/>
      <color theme="10"/>
      <name val="Calibri"/>
      <family val="2"/>
      <scheme val="minor"/>
    </font>
    <font>
      <b/>
      <sz val="20"/>
      <color rgb="FF98002E"/>
      <name val="Arial"/>
      <family val="2"/>
    </font>
    <font>
      <sz val="11"/>
      <color theme="1"/>
      <name val="Arial"/>
      <family val="2"/>
    </font>
    <font>
      <b/>
      <sz val="12"/>
      <color rgb="FF000000"/>
      <name val="Arial"/>
      <family val="2"/>
    </font>
    <font>
      <b/>
      <sz val="14"/>
      <color rgb="FF98002E"/>
      <name val="Arial"/>
      <family val="2"/>
    </font>
    <font>
      <b/>
      <sz val="11"/>
      <color theme="1"/>
      <name val="Arial"/>
      <family val="2"/>
    </font>
    <font>
      <u/>
      <sz val="12"/>
      <color theme="10"/>
      <name val="Arial"/>
      <family val="2"/>
    </font>
    <font>
      <sz val="12"/>
      <color theme="1"/>
      <name val="Arial"/>
      <family val="2"/>
    </font>
    <font>
      <sz val="11"/>
      <name val="Arial"/>
      <family val="2"/>
    </font>
    <font>
      <b/>
      <sz val="14"/>
      <color theme="1"/>
      <name val="Arial"/>
      <family val="2"/>
    </font>
    <font>
      <sz val="14"/>
      <color rgb="FF98002E"/>
      <name val="Arial"/>
      <family val="2"/>
    </font>
    <font>
      <sz val="12"/>
      <name val="Arial"/>
      <family val="2"/>
    </font>
    <font>
      <sz val="11"/>
      <color theme="1"/>
      <name val="Symbol"/>
      <family val="1"/>
      <charset val="2"/>
    </font>
    <font>
      <sz val="7"/>
      <color theme="1"/>
      <name val="Times New Roman"/>
      <family val="1"/>
    </font>
    <font>
      <sz val="12"/>
      <name val="Calibri"/>
      <family val="2"/>
      <scheme val="minor"/>
    </font>
    <font>
      <b/>
      <sz val="12"/>
      <color theme="1"/>
      <name val="Arial"/>
      <family val="2"/>
    </font>
    <font>
      <b/>
      <sz val="12"/>
      <color rgb="FFC00000"/>
      <name val="Arial"/>
      <family val="2"/>
    </font>
    <font>
      <b/>
      <sz val="14"/>
      <color rgb="FFC00000"/>
      <name val="Arial"/>
      <family val="2"/>
    </font>
    <font>
      <b/>
      <sz val="10"/>
      <name val="Arial"/>
      <family val="2"/>
    </font>
    <font>
      <b/>
      <u/>
      <sz val="12"/>
      <color theme="1"/>
      <name val="Arial"/>
      <family val="2"/>
    </font>
    <font>
      <u/>
      <sz val="12"/>
      <color rgb="FF0000FF"/>
      <name val="Arial"/>
      <family val="2"/>
    </font>
    <font>
      <b/>
      <u/>
      <sz val="12"/>
      <name val="Arial"/>
      <family val="2"/>
    </font>
    <font>
      <b/>
      <sz val="12"/>
      <color rgb="FF98002E"/>
      <name val="Arial"/>
      <family val="2"/>
    </font>
    <font>
      <sz val="14"/>
      <color theme="1"/>
      <name val="Arial"/>
      <family val="2"/>
    </font>
    <font>
      <b/>
      <sz val="12"/>
      <name val="Arial"/>
      <family val="2"/>
    </font>
    <font>
      <sz val="9"/>
      <color theme="1"/>
      <name val="Arial"/>
      <family val="2"/>
    </font>
    <font>
      <b/>
      <u/>
      <sz val="11"/>
      <color theme="10"/>
      <name val="Calibri"/>
      <family val="2"/>
      <scheme val="minor"/>
    </font>
    <font>
      <b/>
      <sz val="11"/>
      <color rgb="FF00AB8E"/>
      <name val="Calibri"/>
      <family val="2"/>
      <scheme val="minor"/>
    </font>
    <font>
      <b/>
      <u/>
      <sz val="11"/>
      <color rgb="FF0000FF"/>
      <name val="Calibri"/>
      <family val="2"/>
      <scheme val="minor"/>
    </font>
    <font>
      <b/>
      <sz val="1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medium">
        <color theme="0" tint="-0.499984740745262"/>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medium">
        <color theme="0" tint="-0.499984740745262"/>
      </right>
      <top/>
      <bottom style="thin">
        <color theme="0" tint="-0.14999847407452621"/>
      </bottom>
      <diagonal/>
    </border>
    <border>
      <left/>
      <right style="thin">
        <color theme="0" tint="-0.14999847407452621"/>
      </right>
      <top style="thin">
        <color theme="0" tint="-0.14999847407452621"/>
      </top>
      <bottom style="medium">
        <color theme="0" tint="-0.499984740745262"/>
      </bottom>
      <diagonal/>
    </border>
    <border>
      <left style="thin">
        <color theme="0" tint="-0.14999847407452621"/>
      </left>
      <right style="thin">
        <color theme="0" tint="-0.14999847407452621"/>
      </right>
      <top/>
      <bottom style="medium">
        <color theme="0" tint="-0.499984740745262"/>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right style="medium">
        <color theme="0" tint="-0.499984740745262"/>
      </right>
      <top style="thin">
        <color theme="0" tint="-0.14999847407452621"/>
      </top>
      <bottom style="thin">
        <color theme="0" tint="-0.14999847407452621"/>
      </bottom>
      <diagonal/>
    </border>
    <border>
      <left/>
      <right style="medium">
        <color theme="0" tint="-0.499984740745262"/>
      </right>
      <top style="thin">
        <color theme="0" tint="-0.14999847407452621"/>
      </top>
      <bottom style="medium">
        <color theme="0" tint="-0.499984740745262"/>
      </bottom>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theme="0" tint="-0.14999847407452621"/>
      </left>
      <right style="medium">
        <color theme="0" tint="-0.499984740745262"/>
      </right>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theme="0" tint="-0.499984740745262"/>
      </right>
      <top/>
      <bottom style="thin">
        <color theme="0" tint="-0.14999847407452621"/>
      </bottom>
      <diagonal/>
    </border>
    <border>
      <left/>
      <right/>
      <top style="medium">
        <color theme="0" tint="-0.499984740745262"/>
      </top>
      <bottom/>
      <diagonal/>
    </border>
    <border>
      <left style="thin">
        <color theme="0" tint="-0.14999847407452621"/>
      </left>
      <right style="medium">
        <color theme="0" tint="-0.499984740745262"/>
      </right>
      <top style="thin">
        <color theme="0" tint="-0.14999847407452621"/>
      </top>
      <bottom style="medium">
        <color theme="0" tint="-0.499984740745262"/>
      </bottom>
      <diagonal/>
    </border>
    <border>
      <left style="thin">
        <color theme="0" tint="-0.14999847407452621"/>
      </left>
      <right style="medium">
        <color theme="0" tint="-0.499984740745262"/>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medium">
        <color theme="0" tint="-0.499984740745262"/>
      </left>
      <right style="medium">
        <color theme="0" tint="-0.499984740745262"/>
      </right>
      <top style="thin">
        <color theme="0" tint="-0.14999847407452621"/>
      </top>
      <bottom style="thin">
        <color theme="0" tint="-0.14999847407452621"/>
      </bottom>
      <diagonal/>
    </border>
    <border>
      <left style="thin">
        <color indexed="64"/>
      </left>
      <right style="medium">
        <color theme="0" tint="-0.499984740745262"/>
      </right>
      <top style="medium">
        <color theme="0" tint="-0.499984740745262"/>
      </top>
      <bottom style="medium">
        <color theme="0" tint="-0.499984740745262"/>
      </bottom>
      <diagonal/>
    </border>
    <border>
      <left style="thin">
        <color theme="0" tint="-0.14999847407452621"/>
      </left>
      <right/>
      <top/>
      <bottom style="thin">
        <color theme="0" tint="-0.14999847407452621"/>
      </bottom>
      <diagonal/>
    </border>
    <border>
      <left style="medium">
        <color theme="0" tint="-0.499984740745262"/>
      </left>
      <right style="medium">
        <color theme="0" tint="-0.499984740745262"/>
      </right>
      <top/>
      <bottom style="thin">
        <color theme="0" tint="-0.14999847407452621"/>
      </bottom>
      <diagonal/>
    </border>
    <border>
      <left style="thin">
        <color indexed="64"/>
      </left>
      <right/>
      <top style="medium">
        <color theme="0" tint="-0.499984740745262"/>
      </top>
      <bottom style="medium">
        <color theme="0" tint="-0.499984740745262"/>
      </bottom>
      <diagonal/>
    </border>
    <border>
      <left/>
      <right style="medium">
        <color theme="0" tint="-0.499984740745262"/>
      </right>
      <top/>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thin">
        <color theme="0" tint="-0.14999847407452621"/>
      </right>
      <top/>
      <bottom style="thin">
        <color theme="0" tint="-0.14999847407452621"/>
      </bottom>
      <diagonal/>
    </border>
    <border>
      <left/>
      <right style="thin">
        <color theme="0" tint="-0.14999847407452621"/>
      </right>
      <top/>
      <bottom style="thin">
        <color theme="0" tint="-0.14999847407452621"/>
      </bottom>
      <diagonal/>
    </border>
    <border>
      <left style="medium">
        <color theme="0" tint="-0.499984740745262"/>
      </left>
      <right style="thin">
        <color theme="0" tint="-0.14999847407452621"/>
      </right>
      <top style="thin">
        <color theme="0" tint="-0.14999847407452621"/>
      </top>
      <bottom style="medium">
        <color theme="0" tint="-0.499984740745262"/>
      </bottom>
      <diagonal/>
    </border>
    <border>
      <left style="medium">
        <color theme="0" tint="-0.499984740745262"/>
      </left>
      <right/>
      <top style="medium">
        <color theme="0" tint="-0.499984740745262"/>
      </top>
      <bottom style="thin">
        <color theme="0" tint="-0.14999847407452621"/>
      </bottom>
      <diagonal/>
    </border>
    <border>
      <left style="medium">
        <color theme="1" tint="0.499984740745262"/>
      </left>
      <right style="medium">
        <color theme="1" tint="0.499984740745262"/>
      </right>
      <top style="medium">
        <color theme="1" tint="0.499984740745262"/>
      </top>
      <bottom style="thin">
        <color theme="0" tint="-0.14999847407452621"/>
      </bottom>
      <diagonal/>
    </border>
    <border>
      <left style="medium">
        <color theme="0" tint="-0.499984740745262"/>
      </left>
      <right/>
      <top style="thin">
        <color theme="0" tint="-0.14999847407452621"/>
      </top>
      <bottom style="medium">
        <color theme="1" tint="0.499984740745262"/>
      </bottom>
      <diagonal/>
    </border>
    <border>
      <left style="medium">
        <color theme="1" tint="0.499984740745262"/>
      </left>
      <right style="medium">
        <color theme="1" tint="0.499984740745262"/>
      </right>
      <top style="thin">
        <color theme="0" tint="-0.14999847407452621"/>
      </top>
      <bottom style="medium">
        <color theme="1" tint="0.499984740745262"/>
      </bottom>
      <diagonal/>
    </border>
    <border>
      <left style="medium">
        <color theme="0" tint="-0.499984740745262"/>
      </left>
      <right/>
      <top style="thin">
        <color theme="0" tint="-0.14999847407452621"/>
      </top>
      <bottom style="thin">
        <color theme="0" tint="-0.14999847407452621"/>
      </bottom>
      <diagonal/>
    </border>
    <border>
      <left style="medium">
        <color theme="1" tint="0.499984740745262"/>
      </left>
      <right style="medium">
        <color theme="1" tint="0.499984740745262"/>
      </right>
      <top style="thin">
        <color theme="0" tint="-0.14999847407452621"/>
      </top>
      <bottom style="thin">
        <color theme="0" tint="-0.14999847407452621"/>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0" tint="-0.499984740745262"/>
      </left>
      <right style="thin">
        <color theme="0" tint="-0.14999847407452621"/>
      </right>
      <top/>
      <bottom/>
      <diagonal/>
    </border>
    <border>
      <left/>
      <right style="thin">
        <color theme="0" tint="-0.14999847407452621"/>
      </right>
      <top/>
      <bottom/>
      <diagonal/>
    </border>
  </borders>
  <cellStyleXfs count="47">
    <xf numFmtId="0" fontId="0" fillId="0" borderId="0"/>
    <xf numFmtId="0" fontId="2"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23" borderId="7" applyNumberFormat="0" applyFont="0" applyAlignment="0" applyProtection="0"/>
    <xf numFmtId="0" fontId="17" fillId="20" borderId="8" applyNumberFormat="0" applyAlignment="0" applyProtection="0"/>
    <xf numFmtId="9" fontId="2"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10"/>
    <xf numFmtId="0" fontId="24" fillId="0" borderId="0" applyNumberFormat="0" applyFill="0" applyBorder="0" applyAlignment="0" applyProtection="0"/>
    <xf numFmtId="0" fontId="3" fillId="0" borderId="10"/>
  </cellStyleXfs>
  <cellXfs count="128">
    <xf numFmtId="0" fontId="0" fillId="0" borderId="0" xfId="0"/>
    <xf numFmtId="1" fontId="0" fillId="0" borderId="10" xfId="0" applyNumberFormat="1" applyBorder="1"/>
    <xf numFmtId="0" fontId="22" fillId="24" borderId="0" xfId="0" applyFont="1" applyFill="1"/>
    <xf numFmtId="0" fontId="0" fillId="24" borderId="0" xfId="0" applyFill="1"/>
    <xf numFmtId="0" fontId="21" fillId="24" borderId="0" xfId="0" applyFont="1" applyFill="1"/>
    <xf numFmtId="0" fontId="23" fillId="24" borderId="10" xfId="44" applyFill="1"/>
    <xf numFmtId="0" fontId="25" fillId="24" borderId="0" xfId="0" applyFont="1" applyFill="1" applyAlignment="1">
      <alignment vertical="center"/>
    </xf>
    <xf numFmtId="0" fontId="26" fillId="24" borderId="0" xfId="0" applyFont="1" applyFill="1"/>
    <xf numFmtId="0" fontId="28" fillId="24" borderId="0" xfId="0" applyFont="1" applyFill="1"/>
    <xf numFmtId="0" fontId="29" fillId="24" borderId="0" xfId="0" applyFont="1" applyFill="1"/>
    <xf numFmtId="0" fontId="30" fillId="24" borderId="0" xfId="45" applyFont="1" applyFill="1"/>
    <xf numFmtId="0" fontId="30" fillId="24" borderId="0" xfId="45" applyFont="1" applyFill="1" applyAlignment="1">
      <alignment vertical="center"/>
    </xf>
    <xf numFmtId="0" fontId="31" fillId="24" borderId="0" xfId="0" applyFont="1" applyFill="1"/>
    <xf numFmtId="0" fontId="31" fillId="24" borderId="0" xfId="0" applyFont="1" applyFill="1" applyAlignment="1">
      <alignment vertical="center"/>
    </xf>
    <xf numFmtId="0" fontId="0" fillId="24" borderId="0" xfId="0" applyFill="1" applyAlignment="1">
      <alignment vertical="center"/>
    </xf>
    <xf numFmtId="0" fontId="29" fillId="25" borderId="15" xfId="0" applyFont="1" applyFill="1" applyBorder="1" applyAlignment="1">
      <alignment horizontal="center" vertical="center" wrapText="1"/>
    </xf>
    <xf numFmtId="0" fontId="26" fillId="25" borderId="10" xfId="0" applyFont="1" applyFill="1" applyBorder="1"/>
    <xf numFmtId="0" fontId="26" fillId="25" borderId="0" xfId="0" applyFont="1" applyFill="1"/>
    <xf numFmtId="0" fontId="29" fillId="25" borderId="15" xfId="0" applyFont="1" applyFill="1" applyBorder="1" applyAlignment="1">
      <alignment horizontal="center" vertical="center"/>
    </xf>
    <xf numFmtId="0" fontId="26" fillId="25" borderId="0" xfId="0" applyFont="1" applyFill="1" applyAlignment="1"/>
    <xf numFmtId="0" fontId="32" fillId="24" borderId="0" xfId="0" applyFont="1" applyFill="1"/>
    <xf numFmtId="0" fontId="26" fillId="24" borderId="11" xfId="0" applyFont="1" applyFill="1" applyBorder="1"/>
    <xf numFmtId="0" fontId="26" fillId="24" borderId="12" xfId="0" applyFont="1" applyFill="1" applyBorder="1"/>
    <xf numFmtId="0" fontId="26" fillId="24" borderId="14" xfId="0" applyFont="1" applyFill="1" applyBorder="1"/>
    <xf numFmtId="0" fontId="26" fillId="24" borderId="10" xfId="0" applyFont="1" applyFill="1" applyBorder="1"/>
    <xf numFmtId="0" fontId="29" fillId="25" borderId="23" xfId="0" applyFont="1" applyFill="1" applyBorder="1" applyAlignment="1">
      <alignment horizontal="center" vertical="center" wrapText="1"/>
    </xf>
    <xf numFmtId="0" fontId="29" fillId="25" borderId="23" xfId="0" applyFont="1" applyFill="1" applyBorder="1" applyAlignment="1">
      <alignment horizontal="center" vertical="center"/>
    </xf>
    <xf numFmtId="0" fontId="26" fillId="25" borderId="24" xfId="0" applyFont="1" applyFill="1" applyBorder="1" applyAlignment="1">
      <alignment horizontal="left" vertical="center" wrapText="1"/>
    </xf>
    <xf numFmtId="0" fontId="34" fillId="24" borderId="0" xfId="0" applyFont="1" applyFill="1"/>
    <xf numFmtId="0" fontId="35" fillId="24" borderId="0" xfId="0" applyFont="1" applyFill="1"/>
    <xf numFmtId="0" fontId="36" fillId="24" borderId="10" xfId="0" applyFont="1" applyFill="1" applyBorder="1" applyAlignment="1">
      <alignment horizontal="left" vertical="center" indent="5"/>
    </xf>
    <xf numFmtId="0" fontId="38" fillId="24" borderId="0" xfId="0" applyFont="1" applyFill="1"/>
    <xf numFmtId="0" fontId="39" fillId="24" borderId="0" xfId="0" applyFont="1" applyFill="1"/>
    <xf numFmtId="0" fontId="40" fillId="24" borderId="10" xfId="46" applyFont="1" applyFill="1"/>
    <xf numFmtId="0" fontId="41" fillId="24" borderId="0" xfId="0" applyFont="1" applyFill="1" applyAlignment="1">
      <alignment vertical="center"/>
    </xf>
    <xf numFmtId="0" fontId="42" fillId="24" borderId="10" xfId="46" applyFont="1" applyFill="1"/>
    <xf numFmtId="0" fontId="43" fillId="24" borderId="10" xfId="0" applyFont="1" applyFill="1" applyBorder="1"/>
    <xf numFmtId="0" fontId="30" fillId="24" borderId="10" xfId="45" applyFont="1" applyFill="1" applyBorder="1" applyAlignment="1">
      <alignment horizontal="left" indent="1"/>
    </xf>
    <xf numFmtId="0" fontId="30" fillId="0" borderId="10" xfId="45" applyFont="1" applyFill="1" applyBorder="1" applyAlignment="1">
      <alignment horizontal="left" indent="1"/>
    </xf>
    <xf numFmtId="0" fontId="27" fillId="24" borderId="0" xfId="0" applyFont="1" applyFill="1" applyAlignment="1">
      <alignment horizontal="left" vertical="center" wrapText="1"/>
    </xf>
    <xf numFmtId="0" fontId="45" fillId="24" borderId="10" xfId="45" applyFont="1" applyFill="1" applyBorder="1" applyAlignment="1">
      <alignment horizontal="left"/>
    </xf>
    <xf numFmtId="0" fontId="44" fillId="24" borderId="10" xfId="45" applyFont="1" applyFill="1" applyBorder="1" applyAlignment="1">
      <alignment horizontal="left" indent="1"/>
    </xf>
    <xf numFmtId="0" fontId="33" fillId="24" borderId="0" xfId="0" applyFont="1" applyFill="1" applyAlignment="1">
      <alignment horizontal="center"/>
    </xf>
    <xf numFmtId="0" fontId="29" fillId="24" borderId="11" xfId="0" applyFont="1" applyFill="1" applyBorder="1" applyAlignment="1">
      <alignment horizontal="center" vertical="center"/>
    </xf>
    <xf numFmtId="0" fontId="0" fillId="26" borderId="0" xfId="0" applyFill="1"/>
    <xf numFmtId="0" fontId="29" fillId="26" borderId="13" xfId="0" applyFont="1" applyFill="1" applyBorder="1" applyAlignment="1">
      <alignment horizontal="center"/>
    </xf>
    <xf numFmtId="0" fontId="29" fillId="24" borderId="13" xfId="0" applyFont="1" applyFill="1" applyBorder="1" applyAlignment="1">
      <alignment horizontal="center" vertical="center" wrapText="1"/>
    </xf>
    <xf numFmtId="0" fontId="26" fillId="25" borderId="18" xfId="0" applyFont="1" applyFill="1" applyBorder="1" applyAlignment="1">
      <alignment horizontal="center" vertical="center"/>
    </xf>
    <xf numFmtId="0" fontId="26" fillId="25" borderId="19" xfId="0" applyFont="1" applyFill="1" applyBorder="1" applyAlignment="1">
      <alignment horizontal="center" vertical="center"/>
    </xf>
    <xf numFmtId="0" fontId="26" fillId="25" borderId="10" xfId="0" applyFont="1" applyFill="1" applyBorder="1" applyAlignment="1">
      <alignment horizontal="left" vertical="center"/>
    </xf>
    <xf numFmtId="0" fontId="26" fillId="25" borderId="10" xfId="0" applyFont="1" applyFill="1" applyBorder="1" applyAlignment="1">
      <alignment horizontal="center" vertical="center"/>
    </xf>
    <xf numFmtId="2" fontId="26" fillId="25" borderId="10" xfId="0" applyNumberFormat="1" applyFont="1" applyFill="1" applyBorder="1" applyAlignment="1">
      <alignment horizontal="center" vertical="center"/>
    </xf>
    <xf numFmtId="0" fontId="26" fillId="25" borderId="21" xfId="0" applyFont="1" applyFill="1" applyBorder="1" applyAlignment="1">
      <alignment horizontal="center" vertical="center"/>
    </xf>
    <xf numFmtId="0" fontId="26" fillId="25" borderId="28" xfId="0" applyFont="1" applyFill="1" applyBorder="1" applyAlignment="1">
      <alignment horizontal="center" vertical="center"/>
    </xf>
    <xf numFmtId="0" fontId="26" fillId="25" borderId="25" xfId="0" applyFont="1" applyFill="1" applyBorder="1" applyAlignment="1">
      <alignment horizontal="left" vertical="center" wrapText="1"/>
    </xf>
    <xf numFmtId="164" fontId="29" fillId="24" borderId="13" xfId="0" applyNumberFormat="1" applyFont="1" applyFill="1" applyBorder="1" applyAlignment="1">
      <alignment horizontal="center" vertical="center"/>
    </xf>
    <xf numFmtId="0" fontId="48" fillId="24" borderId="0" xfId="0" applyFont="1" applyFill="1"/>
    <xf numFmtId="0" fontId="31" fillId="0" borderId="0" xfId="0" applyFont="1"/>
    <xf numFmtId="0" fontId="0" fillId="0" borderId="0" xfId="0" applyFont="1"/>
    <xf numFmtId="0" fontId="21" fillId="24" borderId="0" xfId="0" applyFont="1" applyFill="1" applyAlignment="1"/>
    <xf numFmtId="0" fontId="1" fillId="0" borderId="0" xfId="0" applyFont="1"/>
    <xf numFmtId="0" fontId="0" fillId="0" borderId="0" xfId="0" applyFill="1"/>
    <xf numFmtId="0" fontId="49" fillId="24" borderId="0" xfId="0" applyFont="1" applyFill="1"/>
    <xf numFmtId="0" fontId="23" fillId="0" borderId="10" xfId="44"/>
    <xf numFmtId="1" fontId="23" fillId="0" borderId="10" xfId="44" applyNumberFormat="1"/>
    <xf numFmtId="0" fontId="1" fillId="0" borderId="10" xfId="44" applyFont="1"/>
    <xf numFmtId="2" fontId="21" fillId="0" borderId="10" xfId="44" applyNumberFormat="1" applyFont="1"/>
    <xf numFmtId="0" fontId="26" fillId="25" borderId="31" xfId="0" applyFont="1" applyFill="1" applyBorder="1"/>
    <xf numFmtId="0" fontId="26" fillId="25" borderId="16" xfId="0" applyFont="1" applyFill="1" applyBorder="1"/>
    <xf numFmtId="0" fontId="26" fillId="25" borderId="17" xfId="0" applyFont="1" applyFill="1" applyBorder="1"/>
    <xf numFmtId="0" fontId="26" fillId="25" borderId="34" xfId="0" applyFont="1" applyFill="1" applyBorder="1"/>
    <xf numFmtId="0" fontId="26" fillId="25" borderId="35" xfId="0" applyFont="1" applyFill="1" applyBorder="1" applyAlignment="1">
      <alignment horizontal="left" vertical="center"/>
    </xf>
    <xf numFmtId="0" fontId="26" fillId="25" borderId="33" xfId="0" applyFont="1" applyFill="1" applyBorder="1"/>
    <xf numFmtId="0" fontId="26" fillId="25" borderId="32" xfId="0" applyFont="1" applyFill="1" applyBorder="1"/>
    <xf numFmtId="0" fontId="29" fillId="25" borderId="36" xfId="0" applyFont="1" applyFill="1" applyBorder="1" applyAlignment="1">
      <alignment horizontal="center" vertical="center" wrapText="1"/>
    </xf>
    <xf numFmtId="0" fontId="29" fillId="25" borderId="29" xfId="0" applyFont="1" applyFill="1" applyBorder="1" applyAlignment="1">
      <alignment horizontal="center" vertical="center"/>
    </xf>
    <xf numFmtId="0" fontId="26" fillId="25" borderId="37" xfId="0" applyFont="1" applyFill="1" applyBorder="1"/>
    <xf numFmtId="0" fontId="26" fillId="25" borderId="38" xfId="0" applyFont="1" applyFill="1" applyBorder="1" applyAlignment="1">
      <alignment horizontal="left" vertical="center"/>
    </xf>
    <xf numFmtId="0" fontId="29" fillId="25" borderId="39" xfId="0" applyFont="1" applyFill="1" applyBorder="1" applyAlignment="1">
      <alignment horizontal="center" vertical="center" wrapText="1"/>
    </xf>
    <xf numFmtId="0" fontId="21" fillId="0" borderId="10" xfId="44" applyFont="1"/>
    <xf numFmtId="2" fontId="23" fillId="0" borderId="10" xfId="44" applyNumberFormat="1" applyFont="1"/>
    <xf numFmtId="1" fontId="23" fillId="0" borderId="10" xfId="44" applyNumberFormat="1" applyFont="1"/>
    <xf numFmtId="0" fontId="26" fillId="25" borderId="42" xfId="0" applyFont="1" applyFill="1" applyBorder="1" applyAlignment="1">
      <alignment horizontal="left" vertical="center"/>
    </xf>
    <xf numFmtId="0" fontId="26" fillId="25" borderId="30" xfId="0" applyFont="1" applyFill="1" applyBorder="1" applyAlignment="1">
      <alignment horizontal="left" vertical="center" wrapText="1"/>
    </xf>
    <xf numFmtId="0" fontId="26" fillId="25" borderId="43" xfId="0" applyFont="1" applyFill="1" applyBorder="1" applyAlignment="1">
      <alignment horizontal="center" vertical="center"/>
    </xf>
    <xf numFmtId="164" fontId="26" fillId="25" borderId="18" xfId="0" applyNumberFormat="1" applyFont="1" applyFill="1" applyBorder="1" applyAlignment="1">
      <alignment horizontal="center" vertical="center"/>
    </xf>
    <xf numFmtId="0" fontId="26" fillId="25" borderId="44" xfId="0" applyFont="1" applyFill="1" applyBorder="1" applyAlignment="1">
      <alignment horizontal="left" vertical="center"/>
    </xf>
    <xf numFmtId="0" fontId="26" fillId="25" borderId="20" xfId="0" applyFont="1" applyFill="1" applyBorder="1" applyAlignment="1">
      <alignment horizontal="center" vertical="center"/>
    </xf>
    <xf numFmtId="164" fontId="26" fillId="25" borderId="17" xfId="0" applyNumberFormat="1" applyFont="1" applyFill="1" applyBorder="1" applyAlignment="1">
      <alignment horizontal="center" vertical="center"/>
    </xf>
    <xf numFmtId="164" fontId="26" fillId="25" borderId="21" xfId="0" applyNumberFormat="1" applyFont="1" applyFill="1" applyBorder="1" applyAlignment="1">
      <alignment horizontal="center" vertical="center"/>
    </xf>
    <xf numFmtId="0" fontId="26" fillId="25" borderId="45" xfId="0" applyFont="1" applyFill="1" applyBorder="1" applyAlignment="1">
      <alignment horizontal="left" vertical="center"/>
    </xf>
    <xf numFmtId="0" fontId="26" fillId="25" borderId="46" xfId="0" applyFont="1" applyFill="1" applyBorder="1" applyAlignment="1">
      <alignment horizontal="left" vertical="center"/>
    </xf>
    <xf numFmtId="0" fontId="26" fillId="25" borderId="47" xfId="0" applyFont="1" applyFill="1" applyBorder="1" applyAlignment="1">
      <alignment horizontal="left" vertical="center"/>
    </xf>
    <xf numFmtId="0" fontId="26" fillId="25" borderId="48" xfId="0" applyFont="1" applyFill="1" applyBorder="1" applyAlignment="1">
      <alignment horizontal="left" vertical="center"/>
    </xf>
    <xf numFmtId="0" fontId="26" fillId="25" borderId="49" xfId="0" applyFont="1" applyFill="1" applyBorder="1" applyAlignment="1">
      <alignment horizontal="left" vertical="center"/>
    </xf>
    <xf numFmtId="0" fontId="26" fillId="25" borderId="50" xfId="0" applyFont="1" applyFill="1" applyBorder="1" applyAlignment="1">
      <alignment horizontal="left" vertical="center"/>
    </xf>
    <xf numFmtId="0" fontId="26" fillId="25" borderId="10" xfId="0" applyFont="1" applyFill="1" applyBorder="1" applyAlignment="1">
      <alignment horizontal="left" vertical="center" wrapText="1"/>
    </xf>
    <xf numFmtId="164" fontId="26" fillId="25" borderId="10" xfId="0" applyNumberFormat="1" applyFont="1" applyFill="1" applyBorder="1" applyAlignment="1">
      <alignment horizontal="center" vertical="center"/>
    </xf>
    <xf numFmtId="0" fontId="26" fillId="25" borderId="41" xfId="0" applyFont="1" applyFill="1" applyBorder="1" applyAlignment="1">
      <alignment horizontal="left" vertical="center"/>
    </xf>
    <xf numFmtId="0" fontId="26" fillId="25" borderId="51" xfId="0" applyFont="1" applyFill="1" applyBorder="1" applyAlignment="1">
      <alignment horizontal="left" vertical="center"/>
    </xf>
    <xf numFmtId="0" fontId="27" fillId="24" borderId="0" xfId="0" applyFont="1" applyFill="1" applyAlignment="1">
      <alignment horizontal="left" vertical="center" wrapText="1"/>
    </xf>
    <xf numFmtId="0" fontId="24" fillId="24" borderId="0" xfId="45" applyFill="1"/>
    <xf numFmtId="0" fontId="26" fillId="25" borderId="52" xfId="0" applyFont="1" applyFill="1" applyBorder="1" applyAlignment="1">
      <alignment horizontal="left" vertical="center"/>
    </xf>
    <xf numFmtId="0" fontId="26" fillId="25" borderId="40" xfId="0" applyFont="1" applyFill="1" applyBorder="1" applyAlignment="1">
      <alignment horizontal="left" vertical="center" wrapText="1"/>
    </xf>
    <xf numFmtId="0" fontId="26" fillId="25" borderId="53" xfId="0" applyFont="1" applyFill="1" applyBorder="1" applyAlignment="1">
      <alignment horizontal="center" vertical="center"/>
    </xf>
    <xf numFmtId="0" fontId="50" fillId="24" borderId="0" xfId="45" applyFont="1" applyFill="1" applyAlignment="1">
      <alignment horizontal="left" indent="2"/>
    </xf>
    <xf numFmtId="0" fontId="24" fillId="24" borderId="0" xfId="45" applyFill="1" applyAlignment="1">
      <alignment horizontal="left" indent="2"/>
    </xf>
    <xf numFmtId="0" fontId="50" fillId="24" borderId="0" xfId="45" applyFont="1" applyFill="1"/>
    <xf numFmtId="0" fontId="1" fillId="24" borderId="10" xfId="44" applyFont="1" applyFill="1"/>
    <xf numFmtId="0" fontId="51" fillId="24" borderId="0" xfId="0" applyFont="1" applyFill="1"/>
    <xf numFmtId="0" fontId="27" fillId="24" borderId="0" xfId="0" applyFont="1" applyFill="1" applyAlignment="1">
      <alignment horizontal="left" vertical="center" wrapText="1"/>
    </xf>
    <xf numFmtId="0" fontId="51" fillId="24" borderId="0" xfId="45" applyFont="1" applyFill="1" applyAlignment="1">
      <alignment horizontal="left" wrapText="1"/>
    </xf>
    <xf numFmtId="0" fontId="51" fillId="24" borderId="0" xfId="45" applyFont="1" applyFill="1" applyAlignment="1">
      <alignment horizontal="left"/>
    </xf>
    <xf numFmtId="0" fontId="39" fillId="24" borderId="10" xfId="0" applyFont="1" applyFill="1" applyBorder="1" applyAlignment="1">
      <alignment horizontal="center" vertical="center" wrapText="1"/>
    </xf>
    <xf numFmtId="0" fontId="39" fillId="24" borderId="27" xfId="0" applyFont="1" applyFill="1" applyBorder="1" applyAlignment="1">
      <alignment horizontal="center" vertical="center" wrapText="1"/>
    </xf>
    <xf numFmtId="0" fontId="31" fillId="24" borderId="10" xfId="0" applyFont="1" applyFill="1" applyBorder="1" applyAlignment="1">
      <alignment horizontal="left" vertical="center"/>
    </xf>
    <xf numFmtId="0" fontId="31" fillId="24" borderId="27" xfId="0" applyFont="1" applyFill="1" applyBorder="1" applyAlignment="1">
      <alignment horizontal="left" vertical="center"/>
    </xf>
    <xf numFmtId="0" fontId="31" fillId="24" borderId="10" xfId="0" applyFont="1" applyFill="1" applyBorder="1" applyAlignment="1">
      <alignment horizontal="center" vertical="center"/>
    </xf>
    <xf numFmtId="0" fontId="31" fillId="24" borderId="27" xfId="0" applyFont="1" applyFill="1" applyBorder="1" applyAlignment="1">
      <alignment horizontal="center" vertical="center"/>
    </xf>
    <xf numFmtId="0" fontId="46" fillId="24" borderId="26" xfId="0" applyFont="1" applyFill="1" applyBorder="1" applyAlignment="1">
      <alignment horizontal="center" vertical="center"/>
    </xf>
    <xf numFmtId="0" fontId="39" fillId="24" borderId="26" xfId="0" applyFont="1" applyFill="1" applyBorder="1" applyAlignment="1">
      <alignment horizontal="center" vertical="center" wrapText="1"/>
    </xf>
    <xf numFmtId="0" fontId="31" fillId="24" borderId="26" xfId="0" applyFont="1" applyFill="1" applyBorder="1" applyAlignment="1">
      <alignment horizontal="left" vertical="center" wrapText="1"/>
    </xf>
    <xf numFmtId="17" fontId="31" fillId="24" borderId="26" xfId="0" applyNumberFormat="1" applyFont="1" applyFill="1" applyBorder="1" applyAlignment="1">
      <alignment horizontal="center" vertical="center"/>
    </xf>
    <xf numFmtId="0" fontId="51" fillId="0" borderId="0" xfId="45" applyFont="1" applyAlignment="1">
      <alignment horizontal="left" wrapText="1"/>
    </xf>
    <xf numFmtId="0" fontId="33" fillId="26" borderId="10" xfId="0" applyFont="1" applyFill="1" applyBorder="1" applyAlignment="1">
      <alignment horizontal="center" vertical="center" wrapText="1"/>
    </xf>
    <xf numFmtId="0" fontId="29" fillId="25" borderId="22" xfId="0" applyFont="1" applyFill="1" applyBorder="1" applyAlignment="1">
      <alignment horizontal="center" wrapText="1"/>
    </xf>
    <xf numFmtId="0" fontId="29" fillId="25" borderId="22" xfId="0" applyFont="1" applyFill="1" applyBorder="1" applyAlignment="1">
      <alignment horizontal="center" vertical="center" wrapText="1"/>
    </xf>
    <xf numFmtId="0" fontId="35" fillId="24" borderId="0" xfId="0" applyFont="1" applyFill="1" applyAlignment="1">
      <alignment horizontal="left" wrapText="1"/>
    </xf>
  </cellXfs>
  <cellStyles count="47">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Explanatory Text 2" xfId="29" xr:uid="{00000000-0005-0000-0000-00001B000000}"/>
    <cellStyle name="Good 2" xfId="30" xr:uid="{00000000-0005-0000-0000-00001C000000}"/>
    <cellStyle name="Heading 1 2" xfId="31" xr:uid="{00000000-0005-0000-0000-00001D000000}"/>
    <cellStyle name="Heading 2 2" xfId="32" xr:uid="{00000000-0005-0000-0000-00001E000000}"/>
    <cellStyle name="Heading 3 2" xfId="33" xr:uid="{00000000-0005-0000-0000-00001F000000}"/>
    <cellStyle name="Heading 4 2" xfId="34" xr:uid="{00000000-0005-0000-0000-000020000000}"/>
    <cellStyle name="Hyperlink" xfId="45" builtinId="8"/>
    <cellStyle name="Input 2" xfId="35" xr:uid="{00000000-0005-0000-0000-000021000000}"/>
    <cellStyle name="Linked Cell 2" xfId="36" xr:uid="{00000000-0005-0000-0000-000022000000}"/>
    <cellStyle name="Neutral 2" xfId="37" xr:uid="{00000000-0005-0000-0000-000023000000}"/>
    <cellStyle name="Normal" xfId="0" builtinId="0"/>
    <cellStyle name="Normal 2" xfId="1" xr:uid="{00000000-0005-0000-0000-000025000000}"/>
    <cellStyle name="Normal 3" xfId="44" xr:uid="{3437A9CF-9E70-4BED-8FC2-F5086961FC95}"/>
    <cellStyle name="Normal 5" xfId="46" xr:uid="{CAB2CA10-D0BB-4D20-B08D-DE118F8A9E40}"/>
    <cellStyle name="Note 2" xfId="38" xr:uid="{00000000-0005-0000-0000-000027000000}"/>
    <cellStyle name="Output 2" xfId="39" xr:uid="{00000000-0005-0000-0000-000028000000}"/>
    <cellStyle name="Percent 2" xfId="40" xr:uid="{00000000-0005-0000-0000-000029000000}"/>
    <cellStyle name="Title 2" xfId="41" xr:uid="{00000000-0005-0000-0000-00002A000000}"/>
    <cellStyle name="Total 2" xfId="42" xr:uid="{00000000-0005-0000-0000-00002B000000}"/>
    <cellStyle name="Warning Text 2" xfId="43" xr:uid="{00000000-0005-0000-0000-00002C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AB8E"/>
      <color rgb="FF98002E"/>
      <color rgb="FF980004"/>
      <color rgb="FFCC99FF"/>
      <color rgb="FF9966FF"/>
      <color rgb="FF99FFCC"/>
      <color rgb="FF66FF99"/>
      <color rgb="FFFFCC66"/>
      <color rgb="FFFFCC00"/>
      <color rgb="FF9BD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'ALL Raw Data'!$M$3</c:f>
          <c:strCache>
            <c:ptCount val="1"/>
            <c:pt idx="0">
              <c:v>Risk-adjusted 30-day post-SACT mortality percentage, acute lymphoblastic leukaemia patients aged 18+ and treated in 2017-2019, England</c:v>
            </c:pt>
          </c:strCache>
        </c:strRef>
      </c:tx>
      <c:overlay val="0"/>
    </c:title>
    <c:autoTitleDeleted val="0"/>
    <c:plotArea>
      <c:layout/>
      <c:scatterChart>
        <c:scatterStyle val="lineMarker"/>
        <c:varyColors val="0"/>
        <c:ser>
          <c:idx val="0"/>
          <c:order val="0"/>
          <c:tx>
            <c:v>Data</c:v>
          </c:tx>
          <c:spPr>
            <a:ln w="28575">
              <a:noFill/>
            </a:ln>
          </c:spPr>
          <c:xVal>
            <c:numRef>
              <c:f>'ALL Raw Data'!$C$2:$C$1001</c:f>
              <c:numCache>
                <c:formatCode>0</c:formatCode>
                <c:ptCount val="1000"/>
                <c:pt idx="0">
                  <c:v>0</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2</c:v>
                </c:pt>
                <c:pt idx="19">
                  <c:v>3</c:v>
                </c:pt>
                <c:pt idx="20">
                  <c:v>3</c:v>
                </c:pt>
                <c:pt idx="21">
                  <c:v>3</c:v>
                </c:pt>
                <c:pt idx="22">
                  <c:v>3</c:v>
                </c:pt>
                <c:pt idx="23">
                  <c:v>3</c:v>
                </c:pt>
                <c:pt idx="24">
                  <c:v>3</c:v>
                </c:pt>
                <c:pt idx="25">
                  <c:v>3</c:v>
                </c:pt>
                <c:pt idx="26">
                  <c:v>3</c:v>
                </c:pt>
                <c:pt idx="27">
                  <c:v>3</c:v>
                </c:pt>
                <c:pt idx="28">
                  <c:v>3</c:v>
                </c:pt>
                <c:pt idx="29">
                  <c:v>4</c:v>
                </c:pt>
                <c:pt idx="30">
                  <c:v>4</c:v>
                </c:pt>
                <c:pt idx="31">
                  <c:v>5</c:v>
                </c:pt>
                <c:pt idx="32">
                  <c:v>5</c:v>
                </c:pt>
                <c:pt idx="33">
                  <c:v>5</c:v>
                </c:pt>
                <c:pt idx="34">
                  <c:v>5</c:v>
                </c:pt>
                <c:pt idx="35">
                  <c:v>6</c:v>
                </c:pt>
                <c:pt idx="36">
                  <c:v>6</c:v>
                </c:pt>
                <c:pt idx="37">
                  <c:v>8</c:v>
                </c:pt>
                <c:pt idx="38">
                  <c:v>10</c:v>
                </c:pt>
                <c:pt idx="39">
                  <c:v>11</c:v>
                </c:pt>
                <c:pt idx="40">
                  <c:v>13</c:v>
                </c:pt>
                <c:pt idx="41">
                  <c:v>14</c:v>
                </c:pt>
                <c:pt idx="42">
                  <c:v>14</c:v>
                </c:pt>
                <c:pt idx="43">
                  <c:v>15</c:v>
                </c:pt>
                <c:pt idx="44">
                  <c:v>15</c:v>
                </c:pt>
                <c:pt idx="45">
                  <c:v>17</c:v>
                </c:pt>
                <c:pt idx="46">
                  <c:v>18</c:v>
                </c:pt>
                <c:pt idx="47">
                  <c:v>18</c:v>
                </c:pt>
                <c:pt idx="48">
                  <c:v>21</c:v>
                </c:pt>
                <c:pt idx="49">
                  <c:v>21</c:v>
                </c:pt>
                <c:pt idx="50">
                  <c:v>24</c:v>
                </c:pt>
                <c:pt idx="51">
                  <c:v>25</c:v>
                </c:pt>
                <c:pt idx="52">
                  <c:v>26</c:v>
                </c:pt>
                <c:pt idx="53">
                  <c:v>29</c:v>
                </c:pt>
                <c:pt idx="54">
                  <c:v>30</c:v>
                </c:pt>
                <c:pt idx="55">
                  <c:v>31</c:v>
                </c:pt>
                <c:pt idx="56">
                  <c:v>33</c:v>
                </c:pt>
                <c:pt idx="57">
                  <c:v>33</c:v>
                </c:pt>
                <c:pt idx="58">
                  <c:v>38</c:v>
                </c:pt>
                <c:pt idx="59">
                  <c:v>41</c:v>
                </c:pt>
                <c:pt idx="60">
                  <c:v>51</c:v>
                </c:pt>
                <c:pt idx="61">
                  <c:v>54</c:v>
                </c:pt>
                <c:pt idx="62">
                  <c:v>54</c:v>
                </c:pt>
                <c:pt idx="63">
                  <c:v>55</c:v>
                </c:pt>
                <c:pt idx="64">
                  <c:v>56</c:v>
                </c:pt>
                <c:pt idx="65">
                  <c:v>57</c:v>
                </c:pt>
                <c:pt idx="66">
                  <c:v>58</c:v>
                </c:pt>
                <c:pt idx="67">
                  <c:v>59</c:v>
                </c:pt>
                <c:pt idx="68">
                  <c:v>60</c:v>
                </c:pt>
                <c:pt idx="69">
                  <c:v>61</c:v>
                </c:pt>
              </c:numCache>
            </c:numRef>
          </c:xVal>
          <c:yVal>
            <c:numRef>
              <c:f>'ALL Raw Data'!$D$2:$D$1001</c:f>
              <c:numCache>
                <c:formatCode>0</c:formatCode>
                <c:ptCount val="1000"/>
                <c:pt idx="1">
                  <c:v>64.259490966796875</c:v>
                </c:pt>
                <c:pt idx="3">
                  <c:v>0</c:v>
                </c:pt>
                <c:pt idx="4">
                  <c:v>0</c:v>
                </c:pt>
                <c:pt idx="5">
                  <c:v>29.832353591918945</c:v>
                </c:pt>
                <c:pt idx="6">
                  <c:v>0</c:v>
                </c:pt>
                <c:pt idx="7">
                  <c:v>0</c:v>
                </c:pt>
                <c:pt idx="8">
                  <c:v>0</c:v>
                </c:pt>
                <c:pt idx="9">
                  <c:v>37.408180236816406</c:v>
                </c:pt>
                <c:pt idx="10">
                  <c:v>0</c:v>
                </c:pt>
                <c:pt idx="11">
                  <c:v>0</c:v>
                </c:pt>
                <c:pt idx="12">
                  <c:v>0</c:v>
                </c:pt>
                <c:pt idx="13">
                  <c:v>0</c:v>
                </c:pt>
                <c:pt idx="14">
                  <c:v>35.168869018554688</c:v>
                </c:pt>
                <c:pt idx="15">
                  <c:v>0</c:v>
                </c:pt>
                <c:pt idx="16">
                  <c:v>68.153266906738281</c:v>
                </c:pt>
                <c:pt idx="17">
                  <c:v>0</c:v>
                </c:pt>
                <c:pt idx="18">
                  <c:v>0</c:v>
                </c:pt>
                <c:pt idx="19">
                  <c:v>44.051662445068359</c:v>
                </c:pt>
                <c:pt idx="20">
                  <c:v>0</c:v>
                </c:pt>
                <c:pt idx="21">
                  <c:v>0</c:v>
                </c:pt>
                <c:pt idx="22">
                  <c:v>52.62359619140625</c:v>
                </c:pt>
                <c:pt idx="23">
                  <c:v>0</c:v>
                </c:pt>
                <c:pt idx="24">
                  <c:v>21.53118896484375</c:v>
                </c:pt>
                <c:pt idx="25">
                  <c:v>38.149139404296875</c:v>
                </c:pt>
                <c:pt idx="26">
                  <c:v>40.630928039550781</c:v>
                </c:pt>
                <c:pt idx="27">
                  <c:v>38.303939819335938</c:v>
                </c:pt>
                <c:pt idx="28">
                  <c:v>0</c:v>
                </c:pt>
                <c:pt idx="29">
                  <c:v>16.739692687988281</c:v>
                </c:pt>
                <c:pt idx="30">
                  <c:v>13.295794486999512</c:v>
                </c:pt>
                <c:pt idx="31">
                  <c:v>22.843944549560547</c:v>
                </c:pt>
                <c:pt idx="32">
                  <c:v>55.585647583007813</c:v>
                </c:pt>
                <c:pt idx="33">
                  <c:v>36.770866394042969</c:v>
                </c:pt>
                <c:pt idx="34">
                  <c:v>25.699113845825195</c:v>
                </c:pt>
                <c:pt idx="35">
                  <c:v>20.656940460205078</c:v>
                </c:pt>
                <c:pt idx="36">
                  <c:v>57.911613464355469</c:v>
                </c:pt>
                <c:pt idx="37">
                  <c:v>0</c:v>
                </c:pt>
                <c:pt idx="38">
                  <c:v>20.672473907470703</c:v>
                </c:pt>
                <c:pt idx="40">
                  <c:v>24.342025756835938</c:v>
                </c:pt>
                <c:pt idx="41">
                  <c:v>12.628314971923828</c:v>
                </c:pt>
                <c:pt idx="42">
                  <c:v>51.925510406494141</c:v>
                </c:pt>
                <c:pt idx="43">
                  <c:v>21.6015625</c:v>
                </c:pt>
                <c:pt idx="44">
                  <c:v>28.71003532409668</c:v>
                </c:pt>
                <c:pt idx="45">
                  <c:v>20.517726898193359</c:v>
                </c:pt>
                <c:pt idx="46">
                  <c:v>37.600261688232422</c:v>
                </c:pt>
                <c:pt idx="47">
                  <c:v>19.630815505981445</c:v>
                </c:pt>
                <c:pt idx="49">
                  <c:v>40.319957733154297</c:v>
                </c:pt>
                <c:pt idx="50">
                  <c:v>22.951692581176758</c:v>
                </c:pt>
                <c:pt idx="51">
                  <c:v>35.227897644042969</c:v>
                </c:pt>
                <c:pt idx="52">
                  <c:v>29.064189910888672</c:v>
                </c:pt>
                <c:pt idx="53">
                  <c:v>7.9923968315124512</c:v>
                </c:pt>
                <c:pt idx="54">
                  <c:v>29.308687210083008</c:v>
                </c:pt>
                <c:pt idx="56">
                  <c:v>29.877511978149414</c:v>
                </c:pt>
                <c:pt idx="57">
                  <c:v>3.5781049728393555</c:v>
                </c:pt>
                <c:pt idx="58">
                  <c:v>32.966876983642578</c:v>
                </c:pt>
                <c:pt idx="62">
                  <c:v>25.470001220703125</c:v>
                </c:pt>
              </c:numCache>
            </c:numRef>
          </c:yVal>
          <c:smooth val="0"/>
          <c:extLst>
            <c:ext xmlns:c16="http://schemas.microsoft.com/office/drawing/2014/chart" uri="{C3380CC4-5D6E-409C-BE32-E72D297353CC}">
              <c16:uniqueId val="{00000000-7C4E-4189-99EF-CF261DECDCD3}"/>
            </c:ext>
          </c:extLst>
        </c:ser>
        <c:ser>
          <c:idx val="1"/>
          <c:order val="1"/>
          <c:tx>
            <c:v>Average</c:v>
          </c:tx>
          <c:spPr>
            <a:ln w="28575">
              <a:solidFill>
                <a:srgbClr val="FF0000"/>
              </a:solidFill>
            </a:ln>
          </c:spPr>
          <c:marker>
            <c:symbol val="none"/>
          </c:marker>
          <c:dPt>
            <c:idx val="0"/>
            <c:bubble3D val="0"/>
            <c:extLst>
              <c:ext xmlns:c16="http://schemas.microsoft.com/office/drawing/2014/chart" uri="{C3380CC4-5D6E-409C-BE32-E72D297353CC}">
                <c16:uniqueId val="{00000001-7C4E-4189-99EF-CF261DECDCD3}"/>
              </c:ext>
            </c:extLst>
          </c:dPt>
          <c:xVal>
            <c:numRef>
              <c:f>'ALL Raw Data'!$M$8:$N$8</c:f>
              <c:numCache>
                <c:formatCode>0</c:formatCode>
                <c:ptCount val="2"/>
                <c:pt idx="0">
                  <c:v>0</c:v>
                </c:pt>
                <c:pt idx="1">
                  <c:v>61</c:v>
                </c:pt>
              </c:numCache>
            </c:numRef>
          </c:xVal>
          <c:yVal>
            <c:numRef>
              <c:f>'ALL Raw Data'!$M$7:$N$7</c:f>
              <c:numCache>
                <c:formatCode>0.00</c:formatCode>
                <c:ptCount val="2"/>
                <c:pt idx="0">
                  <c:v>22.07276860150424</c:v>
                </c:pt>
                <c:pt idx="1">
                  <c:v>22.07276860150424</c:v>
                </c:pt>
              </c:numCache>
            </c:numRef>
          </c:yVal>
          <c:smooth val="0"/>
          <c:extLst>
            <c:ext xmlns:c16="http://schemas.microsoft.com/office/drawing/2014/chart" uri="{C3380CC4-5D6E-409C-BE32-E72D297353CC}">
              <c16:uniqueId val="{00000002-7C4E-4189-99EF-CF261DECDCD3}"/>
            </c:ext>
          </c:extLst>
        </c:ser>
        <c:ser>
          <c:idx val="2"/>
          <c:order val="2"/>
          <c:tx>
            <c:v>2SD limits</c:v>
          </c:tx>
          <c:spPr>
            <a:ln w="28575">
              <a:solidFill>
                <a:schemeClr val="tx1"/>
              </a:solidFill>
              <a:prstDash val="sysDot"/>
            </a:ln>
          </c:spPr>
          <c:marker>
            <c:symbol val="none"/>
          </c:marker>
          <c:xVal>
            <c:numRef>
              <c:f>'ALL Raw Data'!$C$2:$C$1001</c:f>
              <c:numCache>
                <c:formatCode>0</c:formatCode>
                <c:ptCount val="1000"/>
                <c:pt idx="0">
                  <c:v>0</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2</c:v>
                </c:pt>
                <c:pt idx="19">
                  <c:v>3</c:v>
                </c:pt>
                <c:pt idx="20">
                  <c:v>3</c:v>
                </c:pt>
                <c:pt idx="21">
                  <c:v>3</c:v>
                </c:pt>
                <c:pt idx="22">
                  <c:v>3</c:v>
                </c:pt>
                <c:pt idx="23">
                  <c:v>3</c:v>
                </c:pt>
                <c:pt idx="24">
                  <c:v>3</c:v>
                </c:pt>
                <c:pt idx="25">
                  <c:v>3</c:v>
                </c:pt>
                <c:pt idx="26">
                  <c:v>3</c:v>
                </c:pt>
                <c:pt idx="27">
                  <c:v>3</c:v>
                </c:pt>
                <c:pt idx="28">
                  <c:v>3</c:v>
                </c:pt>
                <c:pt idx="29">
                  <c:v>4</c:v>
                </c:pt>
                <c:pt idx="30">
                  <c:v>4</c:v>
                </c:pt>
                <c:pt idx="31">
                  <c:v>5</c:v>
                </c:pt>
                <c:pt idx="32">
                  <c:v>5</c:v>
                </c:pt>
                <c:pt idx="33">
                  <c:v>5</c:v>
                </c:pt>
                <c:pt idx="34">
                  <c:v>5</c:v>
                </c:pt>
                <c:pt idx="35">
                  <c:v>6</c:v>
                </c:pt>
                <c:pt idx="36">
                  <c:v>6</c:v>
                </c:pt>
                <c:pt idx="37">
                  <c:v>8</c:v>
                </c:pt>
                <c:pt idx="38">
                  <c:v>10</c:v>
                </c:pt>
                <c:pt idx="39">
                  <c:v>11</c:v>
                </c:pt>
                <c:pt idx="40">
                  <c:v>13</c:v>
                </c:pt>
                <c:pt idx="41">
                  <c:v>14</c:v>
                </c:pt>
                <c:pt idx="42">
                  <c:v>14</c:v>
                </c:pt>
                <c:pt idx="43">
                  <c:v>15</c:v>
                </c:pt>
                <c:pt idx="44">
                  <c:v>15</c:v>
                </c:pt>
                <c:pt idx="45">
                  <c:v>17</c:v>
                </c:pt>
                <c:pt idx="46">
                  <c:v>18</c:v>
                </c:pt>
                <c:pt idx="47">
                  <c:v>18</c:v>
                </c:pt>
                <c:pt idx="48">
                  <c:v>21</c:v>
                </c:pt>
                <c:pt idx="49">
                  <c:v>21</c:v>
                </c:pt>
                <c:pt idx="50">
                  <c:v>24</c:v>
                </c:pt>
                <c:pt idx="51">
                  <c:v>25</c:v>
                </c:pt>
                <c:pt idx="52">
                  <c:v>26</c:v>
                </c:pt>
                <c:pt idx="53">
                  <c:v>29</c:v>
                </c:pt>
                <c:pt idx="54">
                  <c:v>30</c:v>
                </c:pt>
                <c:pt idx="55">
                  <c:v>31</c:v>
                </c:pt>
                <c:pt idx="56">
                  <c:v>33</c:v>
                </c:pt>
                <c:pt idx="57">
                  <c:v>33</c:v>
                </c:pt>
                <c:pt idx="58">
                  <c:v>38</c:v>
                </c:pt>
                <c:pt idx="59">
                  <c:v>41</c:v>
                </c:pt>
                <c:pt idx="60">
                  <c:v>51</c:v>
                </c:pt>
                <c:pt idx="61">
                  <c:v>54</c:v>
                </c:pt>
                <c:pt idx="62">
                  <c:v>54</c:v>
                </c:pt>
                <c:pt idx="63">
                  <c:v>55</c:v>
                </c:pt>
                <c:pt idx="64">
                  <c:v>56</c:v>
                </c:pt>
                <c:pt idx="65">
                  <c:v>57</c:v>
                </c:pt>
                <c:pt idx="66">
                  <c:v>58</c:v>
                </c:pt>
                <c:pt idx="67">
                  <c:v>59</c:v>
                </c:pt>
                <c:pt idx="68">
                  <c:v>60</c:v>
                </c:pt>
                <c:pt idx="69">
                  <c:v>61</c:v>
                </c:pt>
              </c:numCache>
            </c:numRef>
          </c:xVal>
          <c:yVal>
            <c:numRef>
              <c:f>'ALL Raw Data'!$E$2:$E$1001</c:f>
              <c:numCache>
                <c:formatCode>0</c:formatCode>
                <c:ptCount val="1000"/>
                <c:pt idx="0">
                  <c:v>100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0.1367262601852417</c:v>
                </c:pt>
                <c:pt idx="41">
                  <c:v>0.66768002510070801</c:v>
                </c:pt>
                <c:pt idx="42">
                  <c:v>0.66768002510070801</c:v>
                </c:pt>
                <c:pt idx="43">
                  <c:v>1.2213596105575562</c:v>
                </c:pt>
                <c:pt idx="44">
                  <c:v>1.2213596105575562</c:v>
                </c:pt>
                <c:pt idx="45">
                  <c:v>2.5048720836639404</c:v>
                </c:pt>
                <c:pt idx="46">
                  <c:v>3.2931315898895264</c:v>
                </c:pt>
                <c:pt idx="47">
                  <c:v>3.2931315898895264</c:v>
                </c:pt>
                <c:pt idx="48">
                  <c:v>5.3393306732177734</c:v>
                </c:pt>
                <c:pt idx="49">
                  <c:v>5.3393306732177734</c:v>
                </c:pt>
                <c:pt idx="50">
                  <c:v>6.4394421577453613</c:v>
                </c:pt>
                <c:pt idx="51">
                  <c:v>7.0013113021850586</c:v>
                </c:pt>
                <c:pt idx="52">
                  <c:v>7.6953024864196777</c:v>
                </c:pt>
                <c:pt idx="53">
                  <c:v>8.247523307800293</c:v>
                </c:pt>
                <c:pt idx="54">
                  <c:v>8.5699920654296875</c:v>
                </c:pt>
                <c:pt idx="55">
                  <c:v>8.9860763549804688</c:v>
                </c:pt>
                <c:pt idx="56">
                  <c:v>9.5237588882446289</c:v>
                </c:pt>
                <c:pt idx="57">
                  <c:v>9.5237588882446289</c:v>
                </c:pt>
                <c:pt idx="58">
                  <c:v>10.708371162414551</c:v>
                </c:pt>
                <c:pt idx="59">
                  <c:v>11.109145164489746</c:v>
                </c:pt>
                <c:pt idx="60">
                  <c:v>12.632115364074707</c:v>
                </c:pt>
                <c:pt idx="61">
                  <c:v>13.107429504394531</c:v>
                </c:pt>
                <c:pt idx="62">
                  <c:v>13.107429504394531</c:v>
                </c:pt>
                <c:pt idx="63">
                  <c:v>13.153642654418945</c:v>
                </c:pt>
                <c:pt idx="64">
                  <c:v>13.234554290771484</c:v>
                </c:pt>
                <c:pt idx="65">
                  <c:v>13.355617523193359</c:v>
                </c:pt>
                <c:pt idx="66">
                  <c:v>13.523229598999023</c:v>
                </c:pt>
                <c:pt idx="67">
                  <c:v>13.65687084197998</c:v>
                </c:pt>
                <c:pt idx="68">
                  <c:v>13.692246437072754</c:v>
                </c:pt>
                <c:pt idx="69">
                  <c:v>13.758614540100098</c:v>
                </c:pt>
              </c:numCache>
            </c:numRef>
          </c:yVal>
          <c:smooth val="0"/>
          <c:extLst>
            <c:ext xmlns:c16="http://schemas.microsoft.com/office/drawing/2014/chart" uri="{C3380CC4-5D6E-409C-BE32-E72D297353CC}">
              <c16:uniqueId val="{00000003-7C4E-4189-99EF-CF261DECDCD3}"/>
            </c:ext>
          </c:extLst>
        </c:ser>
        <c:ser>
          <c:idx val="3"/>
          <c:order val="3"/>
          <c:tx>
            <c:v>2SD limit2</c:v>
          </c:tx>
          <c:spPr>
            <a:ln w="28575">
              <a:solidFill>
                <a:schemeClr val="tx1"/>
              </a:solidFill>
              <a:prstDash val="sysDot"/>
            </a:ln>
          </c:spPr>
          <c:marker>
            <c:symbol val="none"/>
          </c:marker>
          <c:xVal>
            <c:numRef>
              <c:f>'ALL Raw Data'!$C$2:$C$1001</c:f>
              <c:numCache>
                <c:formatCode>0</c:formatCode>
                <c:ptCount val="1000"/>
                <c:pt idx="0">
                  <c:v>0</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2</c:v>
                </c:pt>
                <c:pt idx="19">
                  <c:v>3</c:v>
                </c:pt>
                <c:pt idx="20">
                  <c:v>3</c:v>
                </c:pt>
                <c:pt idx="21">
                  <c:v>3</c:v>
                </c:pt>
                <c:pt idx="22">
                  <c:v>3</c:v>
                </c:pt>
                <c:pt idx="23">
                  <c:v>3</c:v>
                </c:pt>
                <c:pt idx="24">
                  <c:v>3</c:v>
                </c:pt>
                <c:pt idx="25">
                  <c:v>3</c:v>
                </c:pt>
                <c:pt idx="26">
                  <c:v>3</c:v>
                </c:pt>
                <c:pt idx="27">
                  <c:v>3</c:v>
                </c:pt>
                <c:pt idx="28">
                  <c:v>3</c:v>
                </c:pt>
                <c:pt idx="29">
                  <c:v>4</c:v>
                </c:pt>
                <c:pt idx="30">
                  <c:v>4</c:v>
                </c:pt>
                <c:pt idx="31">
                  <c:v>5</c:v>
                </c:pt>
                <c:pt idx="32">
                  <c:v>5</c:v>
                </c:pt>
                <c:pt idx="33">
                  <c:v>5</c:v>
                </c:pt>
                <c:pt idx="34">
                  <c:v>5</c:v>
                </c:pt>
                <c:pt idx="35">
                  <c:v>6</c:v>
                </c:pt>
                <c:pt idx="36">
                  <c:v>6</c:v>
                </c:pt>
                <c:pt idx="37">
                  <c:v>8</c:v>
                </c:pt>
                <c:pt idx="38">
                  <c:v>10</c:v>
                </c:pt>
                <c:pt idx="39">
                  <c:v>11</c:v>
                </c:pt>
                <c:pt idx="40">
                  <c:v>13</c:v>
                </c:pt>
                <c:pt idx="41">
                  <c:v>14</c:v>
                </c:pt>
                <c:pt idx="42">
                  <c:v>14</c:v>
                </c:pt>
                <c:pt idx="43">
                  <c:v>15</c:v>
                </c:pt>
                <c:pt idx="44">
                  <c:v>15</c:v>
                </c:pt>
                <c:pt idx="45">
                  <c:v>17</c:v>
                </c:pt>
                <c:pt idx="46">
                  <c:v>18</c:v>
                </c:pt>
                <c:pt idx="47">
                  <c:v>18</c:v>
                </c:pt>
                <c:pt idx="48">
                  <c:v>21</c:v>
                </c:pt>
                <c:pt idx="49">
                  <c:v>21</c:v>
                </c:pt>
                <c:pt idx="50">
                  <c:v>24</c:v>
                </c:pt>
                <c:pt idx="51">
                  <c:v>25</c:v>
                </c:pt>
                <c:pt idx="52">
                  <c:v>26</c:v>
                </c:pt>
                <c:pt idx="53">
                  <c:v>29</c:v>
                </c:pt>
                <c:pt idx="54">
                  <c:v>30</c:v>
                </c:pt>
                <c:pt idx="55">
                  <c:v>31</c:v>
                </c:pt>
                <c:pt idx="56">
                  <c:v>33</c:v>
                </c:pt>
                <c:pt idx="57">
                  <c:v>33</c:v>
                </c:pt>
                <c:pt idx="58">
                  <c:v>38</c:v>
                </c:pt>
                <c:pt idx="59">
                  <c:v>41</c:v>
                </c:pt>
                <c:pt idx="60">
                  <c:v>51</c:v>
                </c:pt>
                <c:pt idx="61">
                  <c:v>54</c:v>
                </c:pt>
                <c:pt idx="62">
                  <c:v>54</c:v>
                </c:pt>
                <c:pt idx="63">
                  <c:v>55</c:v>
                </c:pt>
                <c:pt idx="64">
                  <c:v>56</c:v>
                </c:pt>
                <c:pt idx="65">
                  <c:v>57</c:v>
                </c:pt>
                <c:pt idx="66">
                  <c:v>58</c:v>
                </c:pt>
                <c:pt idx="67">
                  <c:v>59</c:v>
                </c:pt>
                <c:pt idx="68">
                  <c:v>60</c:v>
                </c:pt>
                <c:pt idx="69">
                  <c:v>61</c:v>
                </c:pt>
              </c:numCache>
            </c:numRef>
          </c:xVal>
          <c:yVal>
            <c:numRef>
              <c:f>'ALL Raw Data'!$F$2:$F$1001</c:f>
              <c:numCache>
                <c:formatCode>0</c:formatCode>
                <c:ptCount val="1000"/>
                <c:pt idx="0">
                  <c:v>100</c:v>
                </c:pt>
                <c:pt idx="1">
                  <c:v>90.054428100585938</c:v>
                </c:pt>
                <c:pt idx="2">
                  <c:v>90.054428100585938</c:v>
                </c:pt>
                <c:pt idx="3">
                  <c:v>90.054428100585938</c:v>
                </c:pt>
                <c:pt idx="4">
                  <c:v>90.054428100585938</c:v>
                </c:pt>
                <c:pt idx="5">
                  <c:v>90.054428100585938</c:v>
                </c:pt>
                <c:pt idx="6">
                  <c:v>90.054428100585938</c:v>
                </c:pt>
                <c:pt idx="7">
                  <c:v>90.054428100585938</c:v>
                </c:pt>
                <c:pt idx="8">
                  <c:v>90.054428100585938</c:v>
                </c:pt>
                <c:pt idx="9">
                  <c:v>90.054428100585938</c:v>
                </c:pt>
                <c:pt idx="10">
                  <c:v>90.054428100585938</c:v>
                </c:pt>
                <c:pt idx="11">
                  <c:v>90.054428100585938</c:v>
                </c:pt>
                <c:pt idx="12">
                  <c:v>90.054428100585938</c:v>
                </c:pt>
                <c:pt idx="13">
                  <c:v>90.054428100585938</c:v>
                </c:pt>
                <c:pt idx="14">
                  <c:v>90.054428100585938</c:v>
                </c:pt>
                <c:pt idx="15">
                  <c:v>90.054428100585938</c:v>
                </c:pt>
                <c:pt idx="16">
                  <c:v>90.054428100585938</c:v>
                </c:pt>
                <c:pt idx="17">
                  <c:v>80.217109680175781</c:v>
                </c:pt>
                <c:pt idx="18">
                  <c:v>80.217109680175781</c:v>
                </c:pt>
                <c:pt idx="19">
                  <c:v>64.525131225585938</c:v>
                </c:pt>
                <c:pt idx="20">
                  <c:v>64.525131225585938</c:v>
                </c:pt>
                <c:pt idx="21">
                  <c:v>64.525131225585938</c:v>
                </c:pt>
                <c:pt idx="22">
                  <c:v>64.525131225585938</c:v>
                </c:pt>
                <c:pt idx="23">
                  <c:v>64.525131225585938</c:v>
                </c:pt>
                <c:pt idx="24">
                  <c:v>64.525131225585938</c:v>
                </c:pt>
                <c:pt idx="25">
                  <c:v>64.525131225585938</c:v>
                </c:pt>
                <c:pt idx="26">
                  <c:v>64.525131225585938</c:v>
                </c:pt>
                <c:pt idx="27">
                  <c:v>64.525131225585938</c:v>
                </c:pt>
                <c:pt idx="28">
                  <c:v>64.525131225585938</c:v>
                </c:pt>
                <c:pt idx="29">
                  <c:v>63.957778930664063</c:v>
                </c:pt>
                <c:pt idx="30">
                  <c:v>63.957778930664063</c:v>
                </c:pt>
                <c:pt idx="31">
                  <c:v>57.966201782226563</c:v>
                </c:pt>
                <c:pt idx="32">
                  <c:v>57.966201782226563</c:v>
                </c:pt>
                <c:pt idx="33">
                  <c:v>57.966201782226563</c:v>
                </c:pt>
                <c:pt idx="34">
                  <c:v>57.966201782226563</c:v>
                </c:pt>
                <c:pt idx="35">
                  <c:v>56.616157531738281</c:v>
                </c:pt>
                <c:pt idx="36">
                  <c:v>56.616157531738281</c:v>
                </c:pt>
                <c:pt idx="37">
                  <c:v>51.555580139160156</c:v>
                </c:pt>
                <c:pt idx="38">
                  <c:v>49.203910827636719</c:v>
                </c:pt>
                <c:pt idx="39">
                  <c:v>48.842796325683594</c:v>
                </c:pt>
                <c:pt idx="40">
                  <c:v>46.158687591552734</c:v>
                </c:pt>
                <c:pt idx="41">
                  <c:v>46.431575775146484</c:v>
                </c:pt>
                <c:pt idx="42">
                  <c:v>46.431575775146484</c:v>
                </c:pt>
                <c:pt idx="43">
                  <c:v>45.487812042236328</c:v>
                </c:pt>
                <c:pt idx="44">
                  <c:v>45.487812042236328</c:v>
                </c:pt>
                <c:pt idx="45">
                  <c:v>44.561405181884766</c:v>
                </c:pt>
                <c:pt idx="46">
                  <c:v>43.730415344238281</c:v>
                </c:pt>
                <c:pt idx="47">
                  <c:v>43.730415344238281</c:v>
                </c:pt>
                <c:pt idx="48">
                  <c:v>42.389846801757813</c:v>
                </c:pt>
                <c:pt idx="49">
                  <c:v>42.389846801757813</c:v>
                </c:pt>
                <c:pt idx="50">
                  <c:v>41.326923370361328</c:v>
                </c:pt>
                <c:pt idx="51">
                  <c:v>41.189098358154297</c:v>
                </c:pt>
                <c:pt idx="52">
                  <c:v>40.969875335693359</c:v>
                </c:pt>
                <c:pt idx="53">
                  <c:v>40.163581848144531</c:v>
                </c:pt>
                <c:pt idx="54">
                  <c:v>39.729660034179688</c:v>
                </c:pt>
                <c:pt idx="55">
                  <c:v>39.6259765625</c:v>
                </c:pt>
                <c:pt idx="56">
                  <c:v>39.106678009033203</c:v>
                </c:pt>
                <c:pt idx="57">
                  <c:v>39.106678009033203</c:v>
                </c:pt>
                <c:pt idx="58">
                  <c:v>38.342674255371094</c:v>
                </c:pt>
                <c:pt idx="59">
                  <c:v>37.868186950683594</c:v>
                </c:pt>
                <c:pt idx="60">
                  <c:v>36.586112976074219</c:v>
                </c:pt>
                <c:pt idx="61">
                  <c:v>36.280971527099609</c:v>
                </c:pt>
                <c:pt idx="62">
                  <c:v>36.280971527099609</c:v>
                </c:pt>
                <c:pt idx="63">
                  <c:v>36.121131896972656</c:v>
                </c:pt>
                <c:pt idx="64">
                  <c:v>36.028614044189453</c:v>
                </c:pt>
                <c:pt idx="65">
                  <c:v>35.994602203369141</c:v>
                </c:pt>
                <c:pt idx="66">
                  <c:v>35.866470336914063</c:v>
                </c:pt>
                <c:pt idx="67">
                  <c:v>35.728790283203125</c:v>
                </c:pt>
                <c:pt idx="68">
                  <c:v>35.723892211914063</c:v>
                </c:pt>
                <c:pt idx="69">
                  <c:v>35.62554931640625</c:v>
                </c:pt>
              </c:numCache>
            </c:numRef>
          </c:yVal>
          <c:smooth val="0"/>
          <c:extLst>
            <c:ext xmlns:c16="http://schemas.microsoft.com/office/drawing/2014/chart" uri="{C3380CC4-5D6E-409C-BE32-E72D297353CC}">
              <c16:uniqueId val="{00000004-7C4E-4189-99EF-CF261DECDCD3}"/>
            </c:ext>
          </c:extLst>
        </c:ser>
        <c:ser>
          <c:idx val="4"/>
          <c:order val="4"/>
          <c:tx>
            <c:v>3SD limits</c:v>
          </c:tx>
          <c:spPr>
            <a:ln w="28575">
              <a:solidFill>
                <a:schemeClr val="tx1"/>
              </a:solidFill>
              <a:prstDash val="sysDash"/>
            </a:ln>
          </c:spPr>
          <c:marker>
            <c:symbol val="none"/>
          </c:marker>
          <c:xVal>
            <c:numRef>
              <c:f>'ALL Raw Data'!$C$2:$C$1001</c:f>
              <c:numCache>
                <c:formatCode>0</c:formatCode>
                <c:ptCount val="1000"/>
                <c:pt idx="0">
                  <c:v>0</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2</c:v>
                </c:pt>
                <c:pt idx="19">
                  <c:v>3</c:v>
                </c:pt>
                <c:pt idx="20">
                  <c:v>3</c:v>
                </c:pt>
                <c:pt idx="21">
                  <c:v>3</c:v>
                </c:pt>
                <c:pt idx="22">
                  <c:v>3</c:v>
                </c:pt>
                <c:pt idx="23">
                  <c:v>3</c:v>
                </c:pt>
                <c:pt idx="24">
                  <c:v>3</c:v>
                </c:pt>
                <c:pt idx="25">
                  <c:v>3</c:v>
                </c:pt>
                <c:pt idx="26">
                  <c:v>3</c:v>
                </c:pt>
                <c:pt idx="27">
                  <c:v>3</c:v>
                </c:pt>
                <c:pt idx="28">
                  <c:v>3</c:v>
                </c:pt>
                <c:pt idx="29">
                  <c:v>4</c:v>
                </c:pt>
                <c:pt idx="30">
                  <c:v>4</c:v>
                </c:pt>
                <c:pt idx="31">
                  <c:v>5</c:v>
                </c:pt>
                <c:pt idx="32">
                  <c:v>5</c:v>
                </c:pt>
                <c:pt idx="33">
                  <c:v>5</c:v>
                </c:pt>
                <c:pt idx="34">
                  <c:v>5</c:v>
                </c:pt>
                <c:pt idx="35">
                  <c:v>6</c:v>
                </c:pt>
                <c:pt idx="36">
                  <c:v>6</c:v>
                </c:pt>
                <c:pt idx="37">
                  <c:v>8</c:v>
                </c:pt>
                <c:pt idx="38">
                  <c:v>10</c:v>
                </c:pt>
                <c:pt idx="39">
                  <c:v>11</c:v>
                </c:pt>
                <c:pt idx="40">
                  <c:v>13</c:v>
                </c:pt>
                <c:pt idx="41">
                  <c:v>14</c:v>
                </c:pt>
                <c:pt idx="42">
                  <c:v>14</c:v>
                </c:pt>
                <c:pt idx="43">
                  <c:v>15</c:v>
                </c:pt>
                <c:pt idx="44">
                  <c:v>15</c:v>
                </c:pt>
                <c:pt idx="45">
                  <c:v>17</c:v>
                </c:pt>
                <c:pt idx="46">
                  <c:v>18</c:v>
                </c:pt>
                <c:pt idx="47">
                  <c:v>18</c:v>
                </c:pt>
                <c:pt idx="48">
                  <c:v>21</c:v>
                </c:pt>
                <c:pt idx="49">
                  <c:v>21</c:v>
                </c:pt>
                <c:pt idx="50">
                  <c:v>24</c:v>
                </c:pt>
                <c:pt idx="51">
                  <c:v>25</c:v>
                </c:pt>
                <c:pt idx="52">
                  <c:v>26</c:v>
                </c:pt>
                <c:pt idx="53">
                  <c:v>29</c:v>
                </c:pt>
                <c:pt idx="54">
                  <c:v>30</c:v>
                </c:pt>
                <c:pt idx="55">
                  <c:v>31</c:v>
                </c:pt>
                <c:pt idx="56">
                  <c:v>33</c:v>
                </c:pt>
                <c:pt idx="57">
                  <c:v>33</c:v>
                </c:pt>
                <c:pt idx="58">
                  <c:v>38</c:v>
                </c:pt>
                <c:pt idx="59">
                  <c:v>41</c:v>
                </c:pt>
                <c:pt idx="60">
                  <c:v>51</c:v>
                </c:pt>
                <c:pt idx="61">
                  <c:v>54</c:v>
                </c:pt>
                <c:pt idx="62">
                  <c:v>54</c:v>
                </c:pt>
                <c:pt idx="63">
                  <c:v>55</c:v>
                </c:pt>
                <c:pt idx="64">
                  <c:v>56</c:v>
                </c:pt>
                <c:pt idx="65">
                  <c:v>57</c:v>
                </c:pt>
                <c:pt idx="66">
                  <c:v>58</c:v>
                </c:pt>
                <c:pt idx="67">
                  <c:v>59</c:v>
                </c:pt>
                <c:pt idx="68">
                  <c:v>60</c:v>
                </c:pt>
                <c:pt idx="69">
                  <c:v>61</c:v>
                </c:pt>
              </c:numCache>
            </c:numRef>
          </c:xVal>
          <c:yVal>
            <c:numRef>
              <c:f>'ALL Raw Data'!$G$2:$G$1001</c:f>
              <c:numCache>
                <c:formatCode>0</c:formatCode>
                <c:ptCount val="1000"/>
                <c:pt idx="0">
                  <c:v>100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2.1334778517484665E-2</c:v>
                </c:pt>
                <c:pt idx="51">
                  <c:v>0.18626408278942108</c:v>
                </c:pt>
                <c:pt idx="52">
                  <c:v>0.3779640793800354</c:v>
                </c:pt>
                <c:pt idx="53">
                  <c:v>1.2139952182769775</c:v>
                </c:pt>
                <c:pt idx="54">
                  <c:v>1.6264233589172363</c:v>
                </c:pt>
                <c:pt idx="55">
                  <c:v>2.1386833190917969</c:v>
                </c:pt>
                <c:pt idx="56">
                  <c:v>3.1329898834228516</c:v>
                </c:pt>
                <c:pt idx="57">
                  <c:v>3.1329898834228516</c:v>
                </c:pt>
                <c:pt idx="58">
                  <c:v>4.165316104888916</c:v>
                </c:pt>
                <c:pt idx="59">
                  <c:v>5.0936689376831055</c:v>
                </c:pt>
                <c:pt idx="60">
                  <c:v>6.8909788131713867</c:v>
                </c:pt>
                <c:pt idx="61">
                  <c:v>7.5473308563232422</c:v>
                </c:pt>
                <c:pt idx="62">
                  <c:v>7.5473308563232422</c:v>
                </c:pt>
                <c:pt idx="63">
                  <c:v>7.6048412322998047</c:v>
                </c:pt>
                <c:pt idx="64">
                  <c:v>7.699099063873291</c:v>
                </c:pt>
                <c:pt idx="65">
                  <c:v>7.8373813629150391</c:v>
                </c:pt>
                <c:pt idx="66">
                  <c:v>8.0286388397216797</c:v>
                </c:pt>
                <c:pt idx="67">
                  <c:v>8.2838926315307617</c:v>
                </c:pt>
                <c:pt idx="68">
                  <c:v>8.4254064559936523</c:v>
                </c:pt>
                <c:pt idx="69">
                  <c:v>8.4670419692993164</c:v>
                </c:pt>
              </c:numCache>
            </c:numRef>
          </c:yVal>
          <c:smooth val="0"/>
          <c:extLst>
            <c:ext xmlns:c16="http://schemas.microsoft.com/office/drawing/2014/chart" uri="{C3380CC4-5D6E-409C-BE32-E72D297353CC}">
              <c16:uniqueId val="{00000005-7C4E-4189-99EF-CF261DECDCD3}"/>
            </c:ext>
          </c:extLst>
        </c:ser>
        <c:ser>
          <c:idx val="5"/>
          <c:order val="5"/>
          <c:tx>
            <c:v>3SD limit2</c:v>
          </c:tx>
          <c:spPr>
            <a:ln w="28575">
              <a:solidFill>
                <a:schemeClr val="tx1"/>
              </a:solidFill>
              <a:prstDash val="sysDash"/>
            </a:ln>
          </c:spPr>
          <c:marker>
            <c:symbol val="none"/>
          </c:marker>
          <c:xVal>
            <c:numRef>
              <c:f>'ALL Raw Data'!$C$2:$C$1001</c:f>
              <c:numCache>
                <c:formatCode>0</c:formatCode>
                <c:ptCount val="1000"/>
                <c:pt idx="0">
                  <c:v>0</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2</c:v>
                </c:pt>
                <c:pt idx="19">
                  <c:v>3</c:v>
                </c:pt>
                <c:pt idx="20">
                  <c:v>3</c:v>
                </c:pt>
                <c:pt idx="21">
                  <c:v>3</c:v>
                </c:pt>
                <c:pt idx="22">
                  <c:v>3</c:v>
                </c:pt>
                <c:pt idx="23">
                  <c:v>3</c:v>
                </c:pt>
                <c:pt idx="24">
                  <c:v>3</c:v>
                </c:pt>
                <c:pt idx="25">
                  <c:v>3</c:v>
                </c:pt>
                <c:pt idx="26">
                  <c:v>3</c:v>
                </c:pt>
                <c:pt idx="27">
                  <c:v>3</c:v>
                </c:pt>
                <c:pt idx="28">
                  <c:v>3</c:v>
                </c:pt>
                <c:pt idx="29">
                  <c:v>4</c:v>
                </c:pt>
                <c:pt idx="30">
                  <c:v>4</c:v>
                </c:pt>
                <c:pt idx="31">
                  <c:v>5</c:v>
                </c:pt>
                <c:pt idx="32">
                  <c:v>5</c:v>
                </c:pt>
                <c:pt idx="33">
                  <c:v>5</c:v>
                </c:pt>
                <c:pt idx="34">
                  <c:v>5</c:v>
                </c:pt>
                <c:pt idx="35">
                  <c:v>6</c:v>
                </c:pt>
                <c:pt idx="36">
                  <c:v>6</c:v>
                </c:pt>
                <c:pt idx="37">
                  <c:v>8</c:v>
                </c:pt>
                <c:pt idx="38">
                  <c:v>10</c:v>
                </c:pt>
                <c:pt idx="39">
                  <c:v>11</c:v>
                </c:pt>
                <c:pt idx="40">
                  <c:v>13</c:v>
                </c:pt>
                <c:pt idx="41">
                  <c:v>14</c:v>
                </c:pt>
                <c:pt idx="42">
                  <c:v>14</c:v>
                </c:pt>
                <c:pt idx="43">
                  <c:v>15</c:v>
                </c:pt>
                <c:pt idx="44">
                  <c:v>15</c:v>
                </c:pt>
                <c:pt idx="45">
                  <c:v>17</c:v>
                </c:pt>
                <c:pt idx="46">
                  <c:v>18</c:v>
                </c:pt>
                <c:pt idx="47">
                  <c:v>18</c:v>
                </c:pt>
                <c:pt idx="48">
                  <c:v>21</c:v>
                </c:pt>
                <c:pt idx="49">
                  <c:v>21</c:v>
                </c:pt>
                <c:pt idx="50">
                  <c:v>24</c:v>
                </c:pt>
                <c:pt idx="51">
                  <c:v>25</c:v>
                </c:pt>
                <c:pt idx="52">
                  <c:v>26</c:v>
                </c:pt>
                <c:pt idx="53">
                  <c:v>29</c:v>
                </c:pt>
                <c:pt idx="54">
                  <c:v>30</c:v>
                </c:pt>
                <c:pt idx="55">
                  <c:v>31</c:v>
                </c:pt>
                <c:pt idx="56">
                  <c:v>33</c:v>
                </c:pt>
                <c:pt idx="57">
                  <c:v>33</c:v>
                </c:pt>
                <c:pt idx="58">
                  <c:v>38</c:v>
                </c:pt>
                <c:pt idx="59">
                  <c:v>41</c:v>
                </c:pt>
                <c:pt idx="60">
                  <c:v>51</c:v>
                </c:pt>
                <c:pt idx="61">
                  <c:v>54</c:v>
                </c:pt>
                <c:pt idx="62">
                  <c:v>54</c:v>
                </c:pt>
                <c:pt idx="63">
                  <c:v>55</c:v>
                </c:pt>
                <c:pt idx="64">
                  <c:v>56</c:v>
                </c:pt>
                <c:pt idx="65">
                  <c:v>57</c:v>
                </c:pt>
                <c:pt idx="66">
                  <c:v>58</c:v>
                </c:pt>
                <c:pt idx="67">
                  <c:v>59</c:v>
                </c:pt>
                <c:pt idx="68">
                  <c:v>60</c:v>
                </c:pt>
                <c:pt idx="69">
                  <c:v>61</c:v>
                </c:pt>
              </c:numCache>
            </c:numRef>
          </c:xVal>
          <c:yVal>
            <c:numRef>
              <c:f>'ALL Raw Data'!$H$2:$H$1001</c:f>
              <c:numCache>
                <c:formatCode>0</c:formatCode>
                <c:ptCount val="1000"/>
                <c:pt idx="0">
                  <c:v>100</c:v>
                </c:pt>
                <c:pt idx="1">
                  <c:v>99.6021728515625</c:v>
                </c:pt>
                <c:pt idx="2">
                  <c:v>99.6021728515625</c:v>
                </c:pt>
                <c:pt idx="3">
                  <c:v>99.6021728515625</c:v>
                </c:pt>
                <c:pt idx="4">
                  <c:v>99.6021728515625</c:v>
                </c:pt>
                <c:pt idx="5">
                  <c:v>99.6021728515625</c:v>
                </c:pt>
                <c:pt idx="6">
                  <c:v>99.6021728515625</c:v>
                </c:pt>
                <c:pt idx="7">
                  <c:v>99.6021728515625</c:v>
                </c:pt>
                <c:pt idx="8">
                  <c:v>99.6021728515625</c:v>
                </c:pt>
                <c:pt idx="9">
                  <c:v>99.6021728515625</c:v>
                </c:pt>
                <c:pt idx="10">
                  <c:v>99.6021728515625</c:v>
                </c:pt>
                <c:pt idx="11">
                  <c:v>99.6021728515625</c:v>
                </c:pt>
                <c:pt idx="12">
                  <c:v>99.6021728515625</c:v>
                </c:pt>
                <c:pt idx="13">
                  <c:v>99.6021728515625</c:v>
                </c:pt>
                <c:pt idx="14">
                  <c:v>99.6021728515625</c:v>
                </c:pt>
                <c:pt idx="15">
                  <c:v>99.6021728515625</c:v>
                </c:pt>
                <c:pt idx="16">
                  <c:v>99.6021728515625</c:v>
                </c:pt>
                <c:pt idx="17">
                  <c:v>99.20867919921875</c:v>
                </c:pt>
                <c:pt idx="18">
                  <c:v>99.20867919921875</c:v>
                </c:pt>
                <c:pt idx="19">
                  <c:v>97.90130615234375</c:v>
                </c:pt>
                <c:pt idx="20">
                  <c:v>97.90130615234375</c:v>
                </c:pt>
                <c:pt idx="21">
                  <c:v>97.90130615234375</c:v>
                </c:pt>
                <c:pt idx="22">
                  <c:v>97.90130615234375</c:v>
                </c:pt>
                <c:pt idx="23">
                  <c:v>97.90130615234375</c:v>
                </c:pt>
                <c:pt idx="24">
                  <c:v>97.90130615234375</c:v>
                </c:pt>
                <c:pt idx="25">
                  <c:v>97.90130615234375</c:v>
                </c:pt>
                <c:pt idx="26">
                  <c:v>97.90130615234375</c:v>
                </c:pt>
                <c:pt idx="27">
                  <c:v>97.90130615234375</c:v>
                </c:pt>
                <c:pt idx="28">
                  <c:v>97.90130615234375</c:v>
                </c:pt>
                <c:pt idx="29">
                  <c:v>93.738197326660156</c:v>
                </c:pt>
                <c:pt idx="30">
                  <c:v>93.738197326660156</c:v>
                </c:pt>
                <c:pt idx="31">
                  <c:v>80.0712890625</c:v>
                </c:pt>
                <c:pt idx="32">
                  <c:v>80.0712890625</c:v>
                </c:pt>
                <c:pt idx="33">
                  <c:v>80.0712890625</c:v>
                </c:pt>
                <c:pt idx="34">
                  <c:v>80.0712890625</c:v>
                </c:pt>
                <c:pt idx="35">
                  <c:v>80.56878662109375</c:v>
                </c:pt>
                <c:pt idx="36">
                  <c:v>80.56878662109375</c:v>
                </c:pt>
                <c:pt idx="37">
                  <c:v>73.091926574707031</c:v>
                </c:pt>
                <c:pt idx="38">
                  <c:v>68.224090576171875</c:v>
                </c:pt>
                <c:pt idx="39">
                  <c:v>65.576881408691406</c:v>
                </c:pt>
                <c:pt idx="40">
                  <c:v>61.815528869628906</c:v>
                </c:pt>
                <c:pt idx="41">
                  <c:v>61.857433319091797</c:v>
                </c:pt>
                <c:pt idx="42">
                  <c:v>61.857433319091797</c:v>
                </c:pt>
                <c:pt idx="43">
                  <c:v>59.684432983398438</c:v>
                </c:pt>
                <c:pt idx="44">
                  <c:v>59.684432983398438</c:v>
                </c:pt>
                <c:pt idx="45">
                  <c:v>58.042736053466797</c:v>
                </c:pt>
                <c:pt idx="46">
                  <c:v>57.157855987548828</c:v>
                </c:pt>
                <c:pt idx="47">
                  <c:v>57.157855987548828</c:v>
                </c:pt>
                <c:pt idx="48">
                  <c:v>55.053417205810547</c:v>
                </c:pt>
                <c:pt idx="49">
                  <c:v>55.053417205810547</c:v>
                </c:pt>
                <c:pt idx="50">
                  <c:v>53.04608154296875</c:v>
                </c:pt>
                <c:pt idx="51">
                  <c:v>51.954929351806641</c:v>
                </c:pt>
                <c:pt idx="52">
                  <c:v>51.978176116943359</c:v>
                </c:pt>
                <c:pt idx="53">
                  <c:v>50.536548614501953</c:v>
                </c:pt>
                <c:pt idx="54">
                  <c:v>49.792881011962891</c:v>
                </c:pt>
                <c:pt idx="55">
                  <c:v>49.640480041503906</c:v>
                </c:pt>
                <c:pt idx="56">
                  <c:v>48.552379608154297</c:v>
                </c:pt>
                <c:pt idx="57">
                  <c:v>48.552379608154297</c:v>
                </c:pt>
                <c:pt idx="58">
                  <c:v>47.11260986328125</c:v>
                </c:pt>
                <c:pt idx="59">
                  <c:v>46.229396820068359</c:v>
                </c:pt>
                <c:pt idx="60">
                  <c:v>44.228492736816406</c:v>
                </c:pt>
                <c:pt idx="61">
                  <c:v>43.683658599853516</c:v>
                </c:pt>
                <c:pt idx="62">
                  <c:v>43.683658599853516</c:v>
                </c:pt>
                <c:pt idx="63">
                  <c:v>43.418087005615234</c:v>
                </c:pt>
                <c:pt idx="64">
                  <c:v>43.273597717285156</c:v>
                </c:pt>
                <c:pt idx="65">
                  <c:v>43.181552886962891</c:v>
                </c:pt>
                <c:pt idx="66">
                  <c:v>42.926361083984375</c:v>
                </c:pt>
                <c:pt idx="67">
                  <c:v>42.814598083496094</c:v>
                </c:pt>
                <c:pt idx="68">
                  <c:v>42.717666625976563</c:v>
                </c:pt>
                <c:pt idx="69">
                  <c:v>42.474651336669922</c:v>
                </c:pt>
              </c:numCache>
            </c:numRef>
          </c:yVal>
          <c:smooth val="0"/>
          <c:extLst>
            <c:ext xmlns:c16="http://schemas.microsoft.com/office/drawing/2014/chart" uri="{C3380CC4-5D6E-409C-BE32-E72D297353CC}">
              <c16:uniqueId val="{00000006-7C4E-4189-99EF-CF261DECDCD3}"/>
            </c:ext>
          </c:extLst>
        </c:ser>
        <c:ser>
          <c:idx val="6"/>
          <c:order val="6"/>
          <c:tx>
            <c:strRef>
              <c:f>'ALL Raw Data'!$L$11</c:f>
              <c:strCache>
                <c:ptCount val="1"/>
                <c:pt idx="0">
                  <c:v>Airedale NHS Foundation Trust</c:v>
                </c:pt>
              </c:strCache>
            </c:strRef>
          </c:tx>
          <c:spPr>
            <a:ln w="28575">
              <a:noFill/>
            </a:ln>
            <a:effectLst/>
          </c:spPr>
          <c:marker>
            <c:symbol val="diamond"/>
            <c:size val="7"/>
            <c:spPr>
              <a:solidFill>
                <a:srgbClr val="FFFF00"/>
              </a:solidFill>
              <a:ln>
                <a:solidFill>
                  <a:schemeClr val="tx1"/>
                </a:solidFill>
              </a:ln>
              <a:effectLst/>
            </c:spPr>
          </c:marker>
          <c:xVal>
            <c:strRef>
              <c:f>'ALL - FunnelPlot'!$C$4</c:f>
              <c:strCache>
                <c:ptCount val="1"/>
                <c:pt idx="0">
                  <c:v>No data</c:v>
                </c:pt>
              </c:strCache>
            </c:strRef>
          </c:xVal>
          <c:yVal>
            <c:numRef>
              <c:f>'ALL - FunnelPlot'!$C$5</c:f>
              <c:numCache>
                <c:formatCode>0.0</c:formatCode>
                <c:ptCount val="1"/>
                <c:pt idx="0">
                  <c:v>0</c:v>
                </c:pt>
              </c:numCache>
            </c:numRef>
          </c:yVal>
          <c:smooth val="0"/>
          <c:extLst>
            <c:ext xmlns:c16="http://schemas.microsoft.com/office/drawing/2014/chart" uri="{C3380CC4-5D6E-409C-BE32-E72D297353CC}">
              <c16:uniqueId val="{00000007-7C4E-4189-99EF-CF261DECDCD3}"/>
            </c:ext>
          </c:extLst>
        </c:ser>
        <c:dLbls>
          <c:showLegendKey val="0"/>
          <c:showVal val="0"/>
          <c:showCatName val="0"/>
          <c:showSerName val="0"/>
          <c:showPercent val="0"/>
          <c:showBubbleSize val="0"/>
        </c:dLbls>
        <c:axId val="147940096"/>
        <c:axId val="147942016"/>
      </c:scatterChart>
      <c:valAx>
        <c:axId val="147940096"/>
        <c:scaling>
          <c:orientation val="minMax"/>
          <c:max val="60"/>
        </c:scaling>
        <c:delete val="0"/>
        <c:axPos val="b"/>
        <c:title>
          <c:tx>
            <c:strRef>
              <c:f>'ALL Raw Data'!$M$4</c:f>
              <c:strCache>
                <c:ptCount val="1"/>
                <c:pt idx="0">
                  <c:v>Trust caseload (2017-2019)</c:v>
                </c:pt>
              </c:strCache>
            </c:strRef>
          </c:tx>
          <c:overlay val="0"/>
        </c:title>
        <c:numFmt formatCode="0" sourceLinked="1"/>
        <c:majorTickMark val="out"/>
        <c:minorTickMark val="none"/>
        <c:tickLblPos val="low"/>
        <c:crossAx val="147942016"/>
        <c:crosses val="autoZero"/>
        <c:crossBetween val="midCat"/>
      </c:valAx>
      <c:valAx>
        <c:axId val="147942016"/>
        <c:scaling>
          <c:orientation val="minMax"/>
          <c:max val="80"/>
        </c:scaling>
        <c:delete val="0"/>
        <c:axPos val="l"/>
        <c:title>
          <c:tx>
            <c:strRef>
              <c:f>'ALL Raw Data'!$M$5</c:f>
              <c:strCache>
                <c:ptCount val="1"/>
                <c:pt idx="0">
                  <c:v>Risk-adjusted 30-day post-SACT mortality percentage</c:v>
                </c:pt>
              </c:strCache>
            </c:strRef>
          </c:tx>
          <c:overlay val="0"/>
          <c:txPr>
            <a:bodyPr rot="-5400000" vert="horz"/>
            <a:lstStyle/>
            <a:p>
              <a:pPr>
                <a:defRPr/>
              </a:pPr>
              <a:endParaRPr lang="en-US"/>
            </a:p>
          </c:txPr>
        </c:title>
        <c:numFmt formatCode="0" sourceLinked="1"/>
        <c:majorTickMark val="out"/>
        <c:minorTickMark val="none"/>
        <c:tickLblPos val="nextTo"/>
        <c:crossAx val="147940096"/>
        <c:crosses val="autoZero"/>
        <c:crossBetween val="midCat"/>
      </c:valAx>
    </c:plotArea>
    <c:legend>
      <c:legendPos val="b"/>
      <c:legendEntry>
        <c:idx val="3"/>
        <c:delete val="1"/>
      </c:legendEntry>
      <c:legendEntry>
        <c:idx val="5"/>
        <c:delete val="1"/>
      </c:legendEntry>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'AML Raw Data'!$L$3</c:f>
          <c:strCache>
            <c:ptCount val="1"/>
            <c:pt idx="0">
              <c:v>Risk-adjusted 30-day post-SACT mortality percentage, acute myeloid leukaemia patients aged 18+ and treated in 2018-2019, England</c:v>
            </c:pt>
          </c:strCache>
        </c:strRef>
      </c:tx>
      <c:overlay val="0"/>
      <c:txPr>
        <a:bodyPr/>
        <a:lstStyle/>
        <a:p>
          <a:pPr>
            <a:defRPr sz="1600"/>
          </a:pPr>
          <a:endParaRPr lang="en-US"/>
        </a:p>
      </c:txPr>
    </c:title>
    <c:autoTitleDeleted val="0"/>
    <c:plotArea>
      <c:layout/>
      <c:scatterChart>
        <c:scatterStyle val="lineMarker"/>
        <c:varyColors val="0"/>
        <c:ser>
          <c:idx val="0"/>
          <c:order val="0"/>
          <c:tx>
            <c:v>Data</c:v>
          </c:tx>
          <c:spPr>
            <a:ln w="28575">
              <a:noFill/>
            </a:ln>
          </c:spPr>
          <c:xVal>
            <c:numRef>
              <c:f>'AML Raw Data'!$C$2:$C$1001</c:f>
              <c:numCache>
                <c:formatCode>0</c:formatCode>
                <c:ptCount val="1000"/>
                <c:pt idx="0">
                  <c:v>0</c:v>
                </c:pt>
                <c:pt idx="1">
                  <c:v>1</c:v>
                </c:pt>
                <c:pt idx="2">
                  <c:v>1</c:v>
                </c:pt>
                <c:pt idx="3">
                  <c:v>1</c:v>
                </c:pt>
                <c:pt idx="4">
                  <c:v>1</c:v>
                </c:pt>
                <c:pt idx="5">
                  <c:v>1</c:v>
                </c:pt>
                <c:pt idx="6">
                  <c:v>1</c:v>
                </c:pt>
                <c:pt idx="7">
                  <c:v>1</c:v>
                </c:pt>
                <c:pt idx="8">
                  <c:v>1</c:v>
                </c:pt>
                <c:pt idx="9">
                  <c:v>2</c:v>
                </c:pt>
                <c:pt idx="10">
                  <c:v>2</c:v>
                </c:pt>
                <c:pt idx="11">
                  <c:v>3</c:v>
                </c:pt>
                <c:pt idx="12">
                  <c:v>3</c:v>
                </c:pt>
                <c:pt idx="13">
                  <c:v>3</c:v>
                </c:pt>
                <c:pt idx="14">
                  <c:v>3</c:v>
                </c:pt>
                <c:pt idx="15">
                  <c:v>3</c:v>
                </c:pt>
                <c:pt idx="16">
                  <c:v>3</c:v>
                </c:pt>
                <c:pt idx="17">
                  <c:v>3</c:v>
                </c:pt>
                <c:pt idx="18">
                  <c:v>4</c:v>
                </c:pt>
                <c:pt idx="19">
                  <c:v>4</c:v>
                </c:pt>
                <c:pt idx="20">
                  <c:v>4</c:v>
                </c:pt>
                <c:pt idx="21">
                  <c:v>4</c:v>
                </c:pt>
                <c:pt idx="22">
                  <c:v>4</c:v>
                </c:pt>
                <c:pt idx="23">
                  <c:v>5</c:v>
                </c:pt>
                <c:pt idx="24">
                  <c:v>5</c:v>
                </c:pt>
                <c:pt idx="25">
                  <c:v>5</c:v>
                </c:pt>
                <c:pt idx="26">
                  <c:v>5</c:v>
                </c:pt>
                <c:pt idx="27">
                  <c:v>6</c:v>
                </c:pt>
                <c:pt idx="28">
                  <c:v>6</c:v>
                </c:pt>
                <c:pt idx="29">
                  <c:v>6</c:v>
                </c:pt>
                <c:pt idx="30">
                  <c:v>6</c:v>
                </c:pt>
                <c:pt idx="31">
                  <c:v>6</c:v>
                </c:pt>
                <c:pt idx="32">
                  <c:v>7</c:v>
                </c:pt>
                <c:pt idx="33">
                  <c:v>7</c:v>
                </c:pt>
                <c:pt idx="34">
                  <c:v>7</c:v>
                </c:pt>
                <c:pt idx="35">
                  <c:v>7</c:v>
                </c:pt>
                <c:pt idx="36">
                  <c:v>7</c:v>
                </c:pt>
                <c:pt idx="37">
                  <c:v>7</c:v>
                </c:pt>
                <c:pt idx="38">
                  <c:v>7</c:v>
                </c:pt>
                <c:pt idx="39">
                  <c:v>8</c:v>
                </c:pt>
                <c:pt idx="40">
                  <c:v>8</c:v>
                </c:pt>
                <c:pt idx="41">
                  <c:v>8</c:v>
                </c:pt>
                <c:pt idx="42">
                  <c:v>8</c:v>
                </c:pt>
                <c:pt idx="43">
                  <c:v>8</c:v>
                </c:pt>
                <c:pt idx="44">
                  <c:v>8</c:v>
                </c:pt>
                <c:pt idx="45">
                  <c:v>8</c:v>
                </c:pt>
                <c:pt idx="46">
                  <c:v>8</c:v>
                </c:pt>
                <c:pt idx="47">
                  <c:v>9</c:v>
                </c:pt>
                <c:pt idx="48">
                  <c:v>10</c:v>
                </c:pt>
                <c:pt idx="49">
                  <c:v>10</c:v>
                </c:pt>
                <c:pt idx="50">
                  <c:v>10</c:v>
                </c:pt>
                <c:pt idx="51">
                  <c:v>10</c:v>
                </c:pt>
                <c:pt idx="52">
                  <c:v>10</c:v>
                </c:pt>
                <c:pt idx="53">
                  <c:v>11</c:v>
                </c:pt>
                <c:pt idx="54">
                  <c:v>11</c:v>
                </c:pt>
                <c:pt idx="55">
                  <c:v>11</c:v>
                </c:pt>
                <c:pt idx="56">
                  <c:v>11</c:v>
                </c:pt>
                <c:pt idx="57">
                  <c:v>12</c:v>
                </c:pt>
                <c:pt idx="58">
                  <c:v>12</c:v>
                </c:pt>
                <c:pt idx="59">
                  <c:v>12</c:v>
                </c:pt>
                <c:pt idx="60">
                  <c:v>13</c:v>
                </c:pt>
                <c:pt idx="61">
                  <c:v>14</c:v>
                </c:pt>
                <c:pt idx="62">
                  <c:v>15</c:v>
                </c:pt>
                <c:pt idx="63">
                  <c:v>16</c:v>
                </c:pt>
                <c:pt idx="64">
                  <c:v>16</c:v>
                </c:pt>
                <c:pt idx="65">
                  <c:v>17</c:v>
                </c:pt>
                <c:pt idx="66">
                  <c:v>17</c:v>
                </c:pt>
                <c:pt idx="67">
                  <c:v>17</c:v>
                </c:pt>
                <c:pt idx="68">
                  <c:v>19</c:v>
                </c:pt>
                <c:pt idx="69">
                  <c:v>19</c:v>
                </c:pt>
                <c:pt idx="70">
                  <c:v>20</c:v>
                </c:pt>
                <c:pt idx="71">
                  <c:v>20</c:v>
                </c:pt>
                <c:pt idx="72">
                  <c:v>20</c:v>
                </c:pt>
                <c:pt idx="73">
                  <c:v>21</c:v>
                </c:pt>
                <c:pt idx="74">
                  <c:v>21</c:v>
                </c:pt>
                <c:pt idx="75">
                  <c:v>23</c:v>
                </c:pt>
                <c:pt idx="76">
                  <c:v>24</c:v>
                </c:pt>
                <c:pt idx="77">
                  <c:v>25</c:v>
                </c:pt>
                <c:pt idx="78">
                  <c:v>26</c:v>
                </c:pt>
                <c:pt idx="79">
                  <c:v>31</c:v>
                </c:pt>
                <c:pt idx="80">
                  <c:v>32</c:v>
                </c:pt>
                <c:pt idx="81">
                  <c:v>39</c:v>
                </c:pt>
                <c:pt idx="82">
                  <c:v>41</c:v>
                </c:pt>
                <c:pt idx="83">
                  <c:v>43</c:v>
                </c:pt>
                <c:pt idx="84">
                  <c:v>45</c:v>
                </c:pt>
                <c:pt idx="85">
                  <c:v>46</c:v>
                </c:pt>
                <c:pt idx="86">
                  <c:v>49</c:v>
                </c:pt>
                <c:pt idx="87">
                  <c:v>50</c:v>
                </c:pt>
                <c:pt idx="88">
                  <c:v>51</c:v>
                </c:pt>
                <c:pt idx="89">
                  <c:v>52</c:v>
                </c:pt>
                <c:pt idx="90">
                  <c:v>54</c:v>
                </c:pt>
                <c:pt idx="91">
                  <c:v>61</c:v>
                </c:pt>
                <c:pt idx="92">
                  <c:v>64</c:v>
                </c:pt>
                <c:pt idx="93">
                  <c:v>66</c:v>
                </c:pt>
                <c:pt idx="94">
                  <c:v>70</c:v>
                </c:pt>
                <c:pt idx="95">
                  <c:v>71</c:v>
                </c:pt>
                <c:pt idx="96">
                  <c:v>76</c:v>
                </c:pt>
                <c:pt idx="97">
                  <c:v>81</c:v>
                </c:pt>
                <c:pt idx="98">
                  <c:v>91</c:v>
                </c:pt>
                <c:pt idx="99">
                  <c:v>96</c:v>
                </c:pt>
                <c:pt idx="100">
                  <c:v>96</c:v>
                </c:pt>
                <c:pt idx="101">
                  <c:v>97</c:v>
                </c:pt>
                <c:pt idx="102">
                  <c:v>98</c:v>
                </c:pt>
                <c:pt idx="103">
                  <c:v>99</c:v>
                </c:pt>
                <c:pt idx="104">
                  <c:v>100</c:v>
                </c:pt>
                <c:pt idx="105">
                  <c:v>101</c:v>
                </c:pt>
              </c:numCache>
            </c:numRef>
          </c:xVal>
          <c:yVal>
            <c:numRef>
              <c:f>'AML Raw Data'!$D$2:$D$1001</c:f>
              <c:numCache>
                <c:formatCode>0</c:formatCode>
                <c:ptCount val="1000"/>
                <c:pt idx="1">
                  <c:v>63.906108856201172</c:v>
                </c:pt>
                <c:pt idx="2">
                  <c:v>0</c:v>
                </c:pt>
                <c:pt idx="3">
                  <c:v>0</c:v>
                </c:pt>
                <c:pt idx="4">
                  <c:v>0</c:v>
                </c:pt>
                <c:pt idx="5">
                  <c:v>0</c:v>
                </c:pt>
                <c:pt idx="6">
                  <c:v>0</c:v>
                </c:pt>
                <c:pt idx="7">
                  <c:v>0</c:v>
                </c:pt>
                <c:pt idx="9">
                  <c:v>0</c:v>
                </c:pt>
                <c:pt idx="10">
                  <c:v>35.741920471191406</c:v>
                </c:pt>
                <c:pt idx="11">
                  <c:v>29.209108352661133</c:v>
                </c:pt>
                <c:pt idx="12">
                  <c:v>37.980770111083984</c:v>
                </c:pt>
                <c:pt idx="13">
                  <c:v>35.906684875488281</c:v>
                </c:pt>
                <c:pt idx="14">
                  <c:v>0</c:v>
                </c:pt>
                <c:pt idx="15">
                  <c:v>24.228826522827148</c:v>
                </c:pt>
                <c:pt idx="16">
                  <c:v>38.149742126464844</c:v>
                </c:pt>
                <c:pt idx="17">
                  <c:v>31.372573852539063</c:v>
                </c:pt>
                <c:pt idx="18">
                  <c:v>30.119979858398438</c:v>
                </c:pt>
                <c:pt idx="19">
                  <c:v>20.455785751342773</c:v>
                </c:pt>
                <c:pt idx="20">
                  <c:v>0</c:v>
                </c:pt>
                <c:pt idx="21">
                  <c:v>28.414752960205078</c:v>
                </c:pt>
                <c:pt idx="22">
                  <c:v>14.328369140625</c:v>
                </c:pt>
                <c:pt idx="23">
                  <c:v>13.398871421813965</c:v>
                </c:pt>
                <c:pt idx="24">
                  <c:v>53.600067138671875</c:v>
                </c:pt>
                <c:pt idx="25">
                  <c:v>0</c:v>
                </c:pt>
                <c:pt idx="26">
                  <c:v>37.457012176513672</c:v>
                </c:pt>
                <c:pt idx="27">
                  <c:v>43.086250305175781</c:v>
                </c:pt>
                <c:pt idx="28">
                  <c:v>21.733076095581055</c:v>
                </c:pt>
                <c:pt idx="29">
                  <c:v>60.98358154296875</c:v>
                </c:pt>
                <c:pt idx="30">
                  <c:v>34.399158477783203</c:v>
                </c:pt>
                <c:pt idx="31">
                  <c:v>44.228225708007813</c:v>
                </c:pt>
                <c:pt idx="32">
                  <c:v>48.441753387451172</c:v>
                </c:pt>
                <c:pt idx="33">
                  <c:v>13.484719276428223</c:v>
                </c:pt>
                <c:pt idx="34">
                  <c:v>47.195182800292969</c:v>
                </c:pt>
                <c:pt idx="35">
                  <c:v>26.632978439331055</c:v>
                </c:pt>
                <c:pt idx="36">
                  <c:v>47.566627502441406</c:v>
                </c:pt>
                <c:pt idx="37">
                  <c:v>0</c:v>
                </c:pt>
                <c:pt idx="38">
                  <c:v>31.952680587768555</c:v>
                </c:pt>
                <c:pt idx="39">
                  <c:v>22.173742294311523</c:v>
                </c:pt>
                <c:pt idx="40">
                  <c:v>43.171962738037109</c:v>
                </c:pt>
                <c:pt idx="41">
                  <c:v>46.954536437988281</c:v>
                </c:pt>
                <c:pt idx="42">
                  <c:v>34.134895324707031</c:v>
                </c:pt>
                <c:pt idx="43">
                  <c:v>59.500259399414063</c:v>
                </c:pt>
                <c:pt idx="44">
                  <c:v>18.114990234375</c:v>
                </c:pt>
                <c:pt idx="45">
                  <c:v>8.5106258392333984</c:v>
                </c:pt>
                <c:pt idx="46">
                  <c:v>10.722898483276367</c:v>
                </c:pt>
                <c:pt idx="47">
                  <c:v>40.328742980957031</c:v>
                </c:pt>
                <c:pt idx="48">
                  <c:v>27.292999267578125</c:v>
                </c:pt>
                <c:pt idx="49">
                  <c:v>22.350351333618164</c:v>
                </c:pt>
                <c:pt idx="50">
                  <c:v>43.351802825927734</c:v>
                </c:pt>
                <c:pt idx="51">
                  <c:v>18.418851852416992</c:v>
                </c:pt>
                <c:pt idx="52">
                  <c:v>28.68841552734375</c:v>
                </c:pt>
                <c:pt idx="53">
                  <c:v>42.262336730957031</c:v>
                </c:pt>
                <c:pt idx="54">
                  <c:v>35.584556579589844</c:v>
                </c:pt>
                <c:pt idx="55">
                  <c:v>53.487091064453125</c:v>
                </c:pt>
                <c:pt idx="57">
                  <c:v>43.682243347167969</c:v>
                </c:pt>
                <c:pt idx="58">
                  <c:v>32.270923614501953</c:v>
                </c:pt>
                <c:pt idx="59">
                  <c:v>30.591718673706055</c:v>
                </c:pt>
                <c:pt idx="60">
                  <c:v>19.342649459838867</c:v>
                </c:pt>
                <c:pt idx="61">
                  <c:v>24.277082443237305</c:v>
                </c:pt>
                <c:pt idx="62">
                  <c:v>24.535810470581055</c:v>
                </c:pt>
                <c:pt idx="63">
                  <c:v>32.440414428710938</c:v>
                </c:pt>
                <c:pt idx="64">
                  <c:v>32.085521697998047</c:v>
                </c:pt>
                <c:pt idx="65">
                  <c:v>18.840730667114258</c:v>
                </c:pt>
                <c:pt idx="66">
                  <c:v>11.557412147521973</c:v>
                </c:pt>
                <c:pt idx="67">
                  <c:v>61.772441864013672</c:v>
                </c:pt>
                <c:pt idx="68">
                  <c:v>29.243312835693359</c:v>
                </c:pt>
                <c:pt idx="69">
                  <c:v>43.201190948486328</c:v>
                </c:pt>
                <c:pt idx="70">
                  <c:v>44.637527465820313</c:v>
                </c:pt>
                <c:pt idx="71">
                  <c:v>36.523483276367188</c:v>
                </c:pt>
                <c:pt idx="72">
                  <c:v>19.686227798461914</c:v>
                </c:pt>
                <c:pt idx="73">
                  <c:v>38.172523498535156</c:v>
                </c:pt>
                <c:pt idx="75">
                  <c:v>14.745301246643066</c:v>
                </c:pt>
                <c:pt idx="76">
                  <c:v>25.806549072265625</c:v>
                </c:pt>
                <c:pt idx="77">
                  <c:v>34.4842529296875</c:v>
                </c:pt>
                <c:pt idx="78">
                  <c:v>22.744871139526367</c:v>
                </c:pt>
                <c:pt idx="80">
                  <c:v>49.694976806640625</c:v>
                </c:pt>
                <c:pt idx="81">
                  <c:v>25.027484893798828</c:v>
                </c:pt>
                <c:pt idx="83">
                  <c:v>30.198581695556641</c:v>
                </c:pt>
                <c:pt idx="84">
                  <c:v>26.873332977294922</c:v>
                </c:pt>
                <c:pt idx="85">
                  <c:v>37.145614624023438</c:v>
                </c:pt>
                <c:pt idx="86">
                  <c:v>19.956085205078125</c:v>
                </c:pt>
                <c:pt idx="87">
                  <c:v>33.770790100097656</c:v>
                </c:pt>
                <c:pt idx="89">
                  <c:v>32.462928771972656</c:v>
                </c:pt>
                <c:pt idx="90">
                  <c:v>11.504714012145996</c:v>
                </c:pt>
                <c:pt idx="92">
                  <c:v>19.930343627929688</c:v>
                </c:pt>
                <c:pt idx="93">
                  <c:v>19.090843200683594</c:v>
                </c:pt>
                <c:pt idx="94">
                  <c:v>26.608592987060547</c:v>
                </c:pt>
                <c:pt idx="96">
                  <c:v>18.796930313110352</c:v>
                </c:pt>
                <c:pt idx="99">
                  <c:v>26.474859237670898</c:v>
                </c:pt>
              </c:numCache>
            </c:numRef>
          </c:yVal>
          <c:smooth val="0"/>
          <c:extLst>
            <c:ext xmlns:c16="http://schemas.microsoft.com/office/drawing/2014/chart" uri="{C3380CC4-5D6E-409C-BE32-E72D297353CC}">
              <c16:uniqueId val="{00000000-8C26-47B3-B537-7323106E690A}"/>
            </c:ext>
          </c:extLst>
        </c:ser>
        <c:ser>
          <c:idx val="1"/>
          <c:order val="1"/>
          <c:tx>
            <c:v>Average</c:v>
          </c:tx>
          <c:spPr>
            <a:ln w="28575">
              <a:solidFill>
                <a:srgbClr val="FF0000"/>
              </a:solidFill>
            </a:ln>
          </c:spPr>
          <c:marker>
            <c:symbol val="none"/>
          </c:marker>
          <c:dPt>
            <c:idx val="0"/>
            <c:bubble3D val="0"/>
            <c:extLst>
              <c:ext xmlns:c16="http://schemas.microsoft.com/office/drawing/2014/chart" uri="{C3380CC4-5D6E-409C-BE32-E72D297353CC}">
                <c16:uniqueId val="{00000001-8C26-47B3-B537-7323106E690A}"/>
              </c:ext>
            </c:extLst>
          </c:dPt>
          <c:xVal>
            <c:numRef>
              <c:f>'AML Raw Data'!$L$8:$M$8</c:f>
              <c:numCache>
                <c:formatCode>0</c:formatCode>
                <c:ptCount val="2"/>
                <c:pt idx="0">
                  <c:v>0</c:v>
                </c:pt>
                <c:pt idx="1">
                  <c:v>101</c:v>
                </c:pt>
              </c:numCache>
            </c:numRef>
          </c:xVal>
          <c:yVal>
            <c:numRef>
              <c:f>'AML Raw Data'!$L$7:$M$7</c:f>
              <c:numCache>
                <c:formatCode>0.00</c:formatCode>
                <c:ptCount val="2"/>
                <c:pt idx="0">
                  <c:v>27.946091394745903</c:v>
                </c:pt>
                <c:pt idx="1">
                  <c:v>27.946091394745903</c:v>
                </c:pt>
              </c:numCache>
            </c:numRef>
          </c:yVal>
          <c:smooth val="0"/>
          <c:extLst>
            <c:ext xmlns:c16="http://schemas.microsoft.com/office/drawing/2014/chart" uri="{C3380CC4-5D6E-409C-BE32-E72D297353CC}">
              <c16:uniqueId val="{00000002-8C26-47B3-B537-7323106E690A}"/>
            </c:ext>
          </c:extLst>
        </c:ser>
        <c:ser>
          <c:idx val="2"/>
          <c:order val="2"/>
          <c:tx>
            <c:v>2SD limits</c:v>
          </c:tx>
          <c:spPr>
            <a:ln w="28575">
              <a:solidFill>
                <a:schemeClr val="tx1"/>
              </a:solidFill>
              <a:prstDash val="sysDot"/>
            </a:ln>
          </c:spPr>
          <c:marker>
            <c:symbol val="none"/>
          </c:marker>
          <c:xVal>
            <c:numRef>
              <c:f>'AML Raw Data'!$C$2:$C$1001</c:f>
              <c:numCache>
                <c:formatCode>0</c:formatCode>
                <c:ptCount val="1000"/>
                <c:pt idx="0">
                  <c:v>0</c:v>
                </c:pt>
                <c:pt idx="1">
                  <c:v>1</c:v>
                </c:pt>
                <c:pt idx="2">
                  <c:v>1</c:v>
                </c:pt>
                <c:pt idx="3">
                  <c:v>1</c:v>
                </c:pt>
                <c:pt idx="4">
                  <c:v>1</c:v>
                </c:pt>
                <c:pt idx="5">
                  <c:v>1</c:v>
                </c:pt>
                <c:pt idx="6">
                  <c:v>1</c:v>
                </c:pt>
                <c:pt idx="7">
                  <c:v>1</c:v>
                </c:pt>
                <c:pt idx="8">
                  <c:v>1</c:v>
                </c:pt>
                <c:pt idx="9">
                  <c:v>2</c:v>
                </c:pt>
                <c:pt idx="10">
                  <c:v>2</c:v>
                </c:pt>
                <c:pt idx="11">
                  <c:v>3</c:v>
                </c:pt>
                <c:pt idx="12">
                  <c:v>3</c:v>
                </c:pt>
                <c:pt idx="13">
                  <c:v>3</c:v>
                </c:pt>
                <c:pt idx="14">
                  <c:v>3</c:v>
                </c:pt>
                <c:pt idx="15">
                  <c:v>3</c:v>
                </c:pt>
                <c:pt idx="16">
                  <c:v>3</c:v>
                </c:pt>
                <c:pt idx="17">
                  <c:v>3</c:v>
                </c:pt>
                <c:pt idx="18">
                  <c:v>4</c:v>
                </c:pt>
                <c:pt idx="19">
                  <c:v>4</c:v>
                </c:pt>
                <c:pt idx="20">
                  <c:v>4</c:v>
                </c:pt>
                <c:pt idx="21">
                  <c:v>4</c:v>
                </c:pt>
                <c:pt idx="22">
                  <c:v>4</c:v>
                </c:pt>
                <c:pt idx="23">
                  <c:v>5</c:v>
                </c:pt>
                <c:pt idx="24">
                  <c:v>5</c:v>
                </c:pt>
                <c:pt idx="25">
                  <c:v>5</c:v>
                </c:pt>
                <c:pt idx="26">
                  <c:v>5</c:v>
                </c:pt>
                <c:pt idx="27">
                  <c:v>6</c:v>
                </c:pt>
                <c:pt idx="28">
                  <c:v>6</c:v>
                </c:pt>
                <c:pt idx="29">
                  <c:v>6</c:v>
                </c:pt>
                <c:pt idx="30">
                  <c:v>6</c:v>
                </c:pt>
                <c:pt idx="31">
                  <c:v>6</c:v>
                </c:pt>
                <c:pt idx="32">
                  <c:v>7</c:v>
                </c:pt>
                <c:pt idx="33">
                  <c:v>7</c:v>
                </c:pt>
                <c:pt idx="34">
                  <c:v>7</c:v>
                </c:pt>
                <c:pt idx="35">
                  <c:v>7</c:v>
                </c:pt>
                <c:pt idx="36">
                  <c:v>7</c:v>
                </c:pt>
                <c:pt idx="37">
                  <c:v>7</c:v>
                </c:pt>
                <c:pt idx="38">
                  <c:v>7</c:v>
                </c:pt>
                <c:pt idx="39">
                  <c:v>8</c:v>
                </c:pt>
                <c:pt idx="40">
                  <c:v>8</c:v>
                </c:pt>
                <c:pt idx="41">
                  <c:v>8</c:v>
                </c:pt>
                <c:pt idx="42">
                  <c:v>8</c:v>
                </c:pt>
                <c:pt idx="43">
                  <c:v>8</c:v>
                </c:pt>
                <c:pt idx="44">
                  <c:v>8</c:v>
                </c:pt>
                <c:pt idx="45">
                  <c:v>8</c:v>
                </c:pt>
                <c:pt idx="46">
                  <c:v>8</c:v>
                </c:pt>
                <c:pt idx="47">
                  <c:v>9</c:v>
                </c:pt>
                <c:pt idx="48">
                  <c:v>10</c:v>
                </c:pt>
                <c:pt idx="49">
                  <c:v>10</c:v>
                </c:pt>
                <c:pt idx="50">
                  <c:v>10</c:v>
                </c:pt>
                <c:pt idx="51">
                  <c:v>10</c:v>
                </c:pt>
                <c:pt idx="52">
                  <c:v>10</c:v>
                </c:pt>
                <c:pt idx="53">
                  <c:v>11</c:v>
                </c:pt>
                <c:pt idx="54">
                  <c:v>11</c:v>
                </c:pt>
                <c:pt idx="55">
                  <c:v>11</c:v>
                </c:pt>
                <c:pt idx="56">
                  <c:v>11</c:v>
                </c:pt>
                <c:pt idx="57">
                  <c:v>12</c:v>
                </c:pt>
                <c:pt idx="58">
                  <c:v>12</c:v>
                </c:pt>
                <c:pt idx="59">
                  <c:v>12</c:v>
                </c:pt>
                <c:pt idx="60">
                  <c:v>13</c:v>
                </c:pt>
                <c:pt idx="61">
                  <c:v>14</c:v>
                </c:pt>
                <c:pt idx="62">
                  <c:v>15</c:v>
                </c:pt>
                <c:pt idx="63">
                  <c:v>16</c:v>
                </c:pt>
                <c:pt idx="64">
                  <c:v>16</c:v>
                </c:pt>
                <c:pt idx="65">
                  <c:v>17</c:v>
                </c:pt>
                <c:pt idx="66">
                  <c:v>17</c:v>
                </c:pt>
                <c:pt idx="67">
                  <c:v>17</c:v>
                </c:pt>
                <c:pt idx="68">
                  <c:v>19</c:v>
                </c:pt>
                <c:pt idx="69">
                  <c:v>19</c:v>
                </c:pt>
                <c:pt idx="70">
                  <c:v>20</c:v>
                </c:pt>
                <c:pt idx="71">
                  <c:v>20</c:v>
                </c:pt>
                <c:pt idx="72">
                  <c:v>20</c:v>
                </c:pt>
                <c:pt idx="73">
                  <c:v>21</c:v>
                </c:pt>
                <c:pt idx="74">
                  <c:v>21</c:v>
                </c:pt>
                <c:pt idx="75">
                  <c:v>23</c:v>
                </c:pt>
                <c:pt idx="76">
                  <c:v>24</c:v>
                </c:pt>
                <c:pt idx="77">
                  <c:v>25</c:v>
                </c:pt>
                <c:pt idx="78">
                  <c:v>26</c:v>
                </c:pt>
                <c:pt idx="79">
                  <c:v>31</c:v>
                </c:pt>
                <c:pt idx="80">
                  <c:v>32</c:v>
                </c:pt>
                <c:pt idx="81">
                  <c:v>39</c:v>
                </c:pt>
                <c:pt idx="82">
                  <c:v>41</c:v>
                </c:pt>
                <c:pt idx="83">
                  <c:v>43</c:v>
                </c:pt>
                <c:pt idx="84">
                  <c:v>45</c:v>
                </c:pt>
                <c:pt idx="85">
                  <c:v>46</c:v>
                </c:pt>
                <c:pt idx="86">
                  <c:v>49</c:v>
                </c:pt>
                <c:pt idx="87">
                  <c:v>50</c:v>
                </c:pt>
                <c:pt idx="88">
                  <c:v>51</c:v>
                </c:pt>
                <c:pt idx="89">
                  <c:v>52</c:v>
                </c:pt>
                <c:pt idx="90">
                  <c:v>54</c:v>
                </c:pt>
                <c:pt idx="91">
                  <c:v>61</c:v>
                </c:pt>
                <c:pt idx="92">
                  <c:v>64</c:v>
                </c:pt>
                <c:pt idx="93">
                  <c:v>66</c:v>
                </c:pt>
                <c:pt idx="94">
                  <c:v>70</c:v>
                </c:pt>
                <c:pt idx="95">
                  <c:v>71</c:v>
                </c:pt>
                <c:pt idx="96">
                  <c:v>76</c:v>
                </c:pt>
                <c:pt idx="97">
                  <c:v>81</c:v>
                </c:pt>
                <c:pt idx="98">
                  <c:v>91</c:v>
                </c:pt>
                <c:pt idx="99">
                  <c:v>96</c:v>
                </c:pt>
                <c:pt idx="100">
                  <c:v>96</c:v>
                </c:pt>
                <c:pt idx="101">
                  <c:v>97</c:v>
                </c:pt>
                <c:pt idx="102">
                  <c:v>98</c:v>
                </c:pt>
                <c:pt idx="103">
                  <c:v>99</c:v>
                </c:pt>
                <c:pt idx="104">
                  <c:v>100</c:v>
                </c:pt>
                <c:pt idx="105">
                  <c:v>101</c:v>
                </c:pt>
              </c:numCache>
            </c:numRef>
          </c:xVal>
          <c:yVal>
            <c:numRef>
              <c:f>'AML Raw Data'!$E$2:$E$1001</c:f>
              <c:numCache>
                <c:formatCode>0</c:formatCode>
                <c:ptCount val="1000"/>
                <c:pt idx="0">
                  <c:v>100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0.51568365097045898</c:v>
                </c:pt>
                <c:pt idx="58">
                  <c:v>0.51568365097045898</c:v>
                </c:pt>
                <c:pt idx="59">
                  <c:v>0.51568365097045898</c:v>
                </c:pt>
                <c:pt idx="60">
                  <c:v>1.2020212411880493</c:v>
                </c:pt>
                <c:pt idx="61">
                  <c:v>1.9497675895690918</c:v>
                </c:pt>
                <c:pt idx="62">
                  <c:v>2.8035337924957275</c:v>
                </c:pt>
                <c:pt idx="63">
                  <c:v>3.8130688667297363</c:v>
                </c:pt>
                <c:pt idx="64">
                  <c:v>3.8130688667297363</c:v>
                </c:pt>
                <c:pt idx="65">
                  <c:v>5.0374464988708496</c:v>
                </c:pt>
                <c:pt idx="66">
                  <c:v>5.0374464988708496</c:v>
                </c:pt>
                <c:pt idx="67">
                  <c:v>5.0374464988708496</c:v>
                </c:pt>
                <c:pt idx="68">
                  <c:v>6.1711640357971191</c:v>
                </c:pt>
                <c:pt idx="69">
                  <c:v>6.1711640357971191</c:v>
                </c:pt>
                <c:pt idx="70">
                  <c:v>6.57830810546875</c:v>
                </c:pt>
                <c:pt idx="71">
                  <c:v>6.57830810546875</c:v>
                </c:pt>
                <c:pt idx="72">
                  <c:v>6.57830810546875</c:v>
                </c:pt>
                <c:pt idx="73">
                  <c:v>7.1043887138366699</c:v>
                </c:pt>
                <c:pt idx="74">
                  <c:v>7.1043887138366699</c:v>
                </c:pt>
                <c:pt idx="75">
                  <c:v>8.6520137786865234</c:v>
                </c:pt>
                <c:pt idx="76">
                  <c:v>8.8354988098144531</c:v>
                </c:pt>
                <c:pt idx="77">
                  <c:v>9.0692358016967773</c:v>
                </c:pt>
                <c:pt idx="78">
                  <c:v>9.3993244171142578</c:v>
                </c:pt>
                <c:pt idx="79">
                  <c:v>11.087162971496582</c:v>
                </c:pt>
                <c:pt idx="80">
                  <c:v>11.425395011901855</c:v>
                </c:pt>
                <c:pt idx="81">
                  <c:v>13.16199779510498</c:v>
                </c:pt>
                <c:pt idx="82">
                  <c:v>13.440547943115234</c:v>
                </c:pt>
                <c:pt idx="83">
                  <c:v>13.995136260986328</c:v>
                </c:pt>
                <c:pt idx="84">
                  <c:v>14.148190498352051</c:v>
                </c:pt>
                <c:pt idx="85">
                  <c:v>14.313000679016113</c:v>
                </c:pt>
                <c:pt idx="86">
                  <c:v>14.787295341491699</c:v>
                </c:pt>
                <c:pt idx="87">
                  <c:v>14.893502235412598</c:v>
                </c:pt>
                <c:pt idx="88">
                  <c:v>15.05890941619873</c:v>
                </c:pt>
                <c:pt idx="89">
                  <c:v>15.294384956359863</c:v>
                </c:pt>
                <c:pt idx="90">
                  <c:v>15.426453590393066</c:v>
                </c:pt>
                <c:pt idx="91">
                  <c:v>16.296022415161133</c:v>
                </c:pt>
                <c:pt idx="92">
                  <c:v>16.495340347290039</c:v>
                </c:pt>
                <c:pt idx="93">
                  <c:v>16.757179260253906</c:v>
                </c:pt>
                <c:pt idx="94">
                  <c:v>17.111434936523438</c:v>
                </c:pt>
                <c:pt idx="95">
                  <c:v>17.139036178588867</c:v>
                </c:pt>
                <c:pt idx="96">
                  <c:v>17.493341445922852</c:v>
                </c:pt>
                <c:pt idx="97">
                  <c:v>17.826633453369141</c:v>
                </c:pt>
                <c:pt idx="98">
                  <c:v>18.450281143188477</c:v>
                </c:pt>
                <c:pt idx="99">
                  <c:v>18.748619079589844</c:v>
                </c:pt>
                <c:pt idx="100">
                  <c:v>18.748619079589844</c:v>
                </c:pt>
                <c:pt idx="101">
                  <c:v>18.757678985595703</c:v>
                </c:pt>
                <c:pt idx="102">
                  <c:v>18.787912368774414</c:v>
                </c:pt>
                <c:pt idx="103">
                  <c:v>18.842945098876953</c:v>
                </c:pt>
                <c:pt idx="104">
                  <c:v>18.926364898681641</c:v>
                </c:pt>
                <c:pt idx="105">
                  <c:v>18.956386566162109</c:v>
                </c:pt>
              </c:numCache>
            </c:numRef>
          </c:yVal>
          <c:smooth val="0"/>
          <c:extLst>
            <c:ext xmlns:c16="http://schemas.microsoft.com/office/drawing/2014/chart" uri="{C3380CC4-5D6E-409C-BE32-E72D297353CC}">
              <c16:uniqueId val="{00000003-8C26-47B3-B537-7323106E690A}"/>
            </c:ext>
          </c:extLst>
        </c:ser>
        <c:ser>
          <c:idx val="3"/>
          <c:order val="3"/>
          <c:tx>
            <c:v>2SD limit2</c:v>
          </c:tx>
          <c:spPr>
            <a:ln w="28575">
              <a:solidFill>
                <a:schemeClr val="tx1"/>
              </a:solidFill>
              <a:prstDash val="sysDot"/>
            </a:ln>
          </c:spPr>
          <c:marker>
            <c:symbol val="none"/>
          </c:marker>
          <c:xVal>
            <c:numRef>
              <c:f>'AML Raw Data'!$C$2:$C$1001</c:f>
              <c:numCache>
                <c:formatCode>0</c:formatCode>
                <c:ptCount val="1000"/>
                <c:pt idx="0">
                  <c:v>0</c:v>
                </c:pt>
                <c:pt idx="1">
                  <c:v>1</c:v>
                </c:pt>
                <c:pt idx="2">
                  <c:v>1</c:v>
                </c:pt>
                <c:pt idx="3">
                  <c:v>1</c:v>
                </c:pt>
                <c:pt idx="4">
                  <c:v>1</c:v>
                </c:pt>
                <c:pt idx="5">
                  <c:v>1</c:v>
                </c:pt>
                <c:pt idx="6">
                  <c:v>1</c:v>
                </c:pt>
                <c:pt idx="7">
                  <c:v>1</c:v>
                </c:pt>
                <c:pt idx="8">
                  <c:v>1</c:v>
                </c:pt>
                <c:pt idx="9">
                  <c:v>2</c:v>
                </c:pt>
                <c:pt idx="10">
                  <c:v>2</c:v>
                </c:pt>
                <c:pt idx="11">
                  <c:v>3</c:v>
                </c:pt>
                <c:pt idx="12">
                  <c:v>3</c:v>
                </c:pt>
                <c:pt idx="13">
                  <c:v>3</c:v>
                </c:pt>
                <c:pt idx="14">
                  <c:v>3</c:v>
                </c:pt>
                <c:pt idx="15">
                  <c:v>3</c:v>
                </c:pt>
                <c:pt idx="16">
                  <c:v>3</c:v>
                </c:pt>
                <c:pt idx="17">
                  <c:v>3</c:v>
                </c:pt>
                <c:pt idx="18">
                  <c:v>4</c:v>
                </c:pt>
                <c:pt idx="19">
                  <c:v>4</c:v>
                </c:pt>
                <c:pt idx="20">
                  <c:v>4</c:v>
                </c:pt>
                <c:pt idx="21">
                  <c:v>4</c:v>
                </c:pt>
                <c:pt idx="22">
                  <c:v>4</c:v>
                </c:pt>
                <c:pt idx="23">
                  <c:v>5</c:v>
                </c:pt>
                <c:pt idx="24">
                  <c:v>5</c:v>
                </c:pt>
                <c:pt idx="25">
                  <c:v>5</c:v>
                </c:pt>
                <c:pt idx="26">
                  <c:v>5</c:v>
                </c:pt>
                <c:pt idx="27">
                  <c:v>6</c:v>
                </c:pt>
                <c:pt idx="28">
                  <c:v>6</c:v>
                </c:pt>
                <c:pt idx="29">
                  <c:v>6</c:v>
                </c:pt>
                <c:pt idx="30">
                  <c:v>6</c:v>
                </c:pt>
                <c:pt idx="31">
                  <c:v>6</c:v>
                </c:pt>
                <c:pt idx="32">
                  <c:v>7</c:v>
                </c:pt>
                <c:pt idx="33">
                  <c:v>7</c:v>
                </c:pt>
                <c:pt idx="34">
                  <c:v>7</c:v>
                </c:pt>
                <c:pt idx="35">
                  <c:v>7</c:v>
                </c:pt>
                <c:pt idx="36">
                  <c:v>7</c:v>
                </c:pt>
                <c:pt idx="37">
                  <c:v>7</c:v>
                </c:pt>
                <c:pt idx="38">
                  <c:v>7</c:v>
                </c:pt>
                <c:pt idx="39">
                  <c:v>8</c:v>
                </c:pt>
                <c:pt idx="40">
                  <c:v>8</c:v>
                </c:pt>
                <c:pt idx="41">
                  <c:v>8</c:v>
                </c:pt>
                <c:pt idx="42">
                  <c:v>8</c:v>
                </c:pt>
                <c:pt idx="43">
                  <c:v>8</c:v>
                </c:pt>
                <c:pt idx="44">
                  <c:v>8</c:v>
                </c:pt>
                <c:pt idx="45">
                  <c:v>8</c:v>
                </c:pt>
                <c:pt idx="46">
                  <c:v>8</c:v>
                </c:pt>
                <c:pt idx="47">
                  <c:v>9</c:v>
                </c:pt>
                <c:pt idx="48">
                  <c:v>10</c:v>
                </c:pt>
                <c:pt idx="49">
                  <c:v>10</c:v>
                </c:pt>
                <c:pt idx="50">
                  <c:v>10</c:v>
                </c:pt>
                <c:pt idx="51">
                  <c:v>10</c:v>
                </c:pt>
                <c:pt idx="52">
                  <c:v>10</c:v>
                </c:pt>
                <c:pt idx="53">
                  <c:v>11</c:v>
                </c:pt>
                <c:pt idx="54">
                  <c:v>11</c:v>
                </c:pt>
                <c:pt idx="55">
                  <c:v>11</c:v>
                </c:pt>
                <c:pt idx="56">
                  <c:v>11</c:v>
                </c:pt>
                <c:pt idx="57">
                  <c:v>12</c:v>
                </c:pt>
                <c:pt idx="58">
                  <c:v>12</c:v>
                </c:pt>
                <c:pt idx="59">
                  <c:v>12</c:v>
                </c:pt>
                <c:pt idx="60">
                  <c:v>13</c:v>
                </c:pt>
                <c:pt idx="61">
                  <c:v>14</c:v>
                </c:pt>
                <c:pt idx="62">
                  <c:v>15</c:v>
                </c:pt>
                <c:pt idx="63">
                  <c:v>16</c:v>
                </c:pt>
                <c:pt idx="64">
                  <c:v>16</c:v>
                </c:pt>
                <c:pt idx="65">
                  <c:v>17</c:v>
                </c:pt>
                <c:pt idx="66">
                  <c:v>17</c:v>
                </c:pt>
                <c:pt idx="67">
                  <c:v>17</c:v>
                </c:pt>
                <c:pt idx="68">
                  <c:v>19</c:v>
                </c:pt>
                <c:pt idx="69">
                  <c:v>19</c:v>
                </c:pt>
                <c:pt idx="70">
                  <c:v>20</c:v>
                </c:pt>
                <c:pt idx="71">
                  <c:v>20</c:v>
                </c:pt>
                <c:pt idx="72">
                  <c:v>20</c:v>
                </c:pt>
                <c:pt idx="73">
                  <c:v>21</c:v>
                </c:pt>
                <c:pt idx="74">
                  <c:v>21</c:v>
                </c:pt>
                <c:pt idx="75">
                  <c:v>23</c:v>
                </c:pt>
                <c:pt idx="76">
                  <c:v>24</c:v>
                </c:pt>
                <c:pt idx="77">
                  <c:v>25</c:v>
                </c:pt>
                <c:pt idx="78">
                  <c:v>26</c:v>
                </c:pt>
                <c:pt idx="79">
                  <c:v>31</c:v>
                </c:pt>
                <c:pt idx="80">
                  <c:v>32</c:v>
                </c:pt>
                <c:pt idx="81">
                  <c:v>39</c:v>
                </c:pt>
                <c:pt idx="82">
                  <c:v>41</c:v>
                </c:pt>
                <c:pt idx="83">
                  <c:v>43</c:v>
                </c:pt>
                <c:pt idx="84">
                  <c:v>45</c:v>
                </c:pt>
                <c:pt idx="85">
                  <c:v>46</c:v>
                </c:pt>
                <c:pt idx="86">
                  <c:v>49</c:v>
                </c:pt>
                <c:pt idx="87">
                  <c:v>50</c:v>
                </c:pt>
                <c:pt idx="88">
                  <c:v>51</c:v>
                </c:pt>
                <c:pt idx="89">
                  <c:v>52</c:v>
                </c:pt>
                <c:pt idx="90">
                  <c:v>54</c:v>
                </c:pt>
                <c:pt idx="91">
                  <c:v>61</c:v>
                </c:pt>
                <c:pt idx="92">
                  <c:v>64</c:v>
                </c:pt>
                <c:pt idx="93">
                  <c:v>66</c:v>
                </c:pt>
                <c:pt idx="94">
                  <c:v>70</c:v>
                </c:pt>
                <c:pt idx="95">
                  <c:v>71</c:v>
                </c:pt>
                <c:pt idx="96">
                  <c:v>76</c:v>
                </c:pt>
                <c:pt idx="97">
                  <c:v>81</c:v>
                </c:pt>
                <c:pt idx="98">
                  <c:v>91</c:v>
                </c:pt>
                <c:pt idx="99">
                  <c:v>96</c:v>
                </c:pt>
                <c:pt idx="100">
                  <c:v>96</c:v>
                </c:pt>
                <c:pt idx="101">
                  <c:v>97</c:v>
                </c:pt>
                <c:pt idx="102">
                  <c:v>98</c:v>
                </c:pt>
                <c:pt idx="103">
                  <c:v>99</c:v>
                </c:pt>
                <c:pt idx="104">
                  <c:v>100</c:v>
                </c:pt>
                <c:pt idx="105">
                  <c:v>101</c:v>
                </c:pt>
              </c:numCache>
            </c:numRef>
          </c:xVal>
          <c:yVal>
            <c:numRef>
              <c:f>'AML Raw Data'!$F$2:$F$1001</c:f>
              <c:numCache>
                <c:formatCode>0</c:formatCode>
                <c:ptCount val="1000"/>
                <c:pt idx="0">
                  <c:v>100</c:v>
                </c:pt>
                <c:pt idx="1">
                  <c:v>91.072509765625</c:v>
                </c:pt>
                <c:pt idx="2">
                  <c:v>91.072509765625</c:v>
                </c:pt>
                <c:pt idx="3">
                  <c:v>91.072509765625</c:v>
                </c:pt>
                <c:pt idx="4">
                  <c:v>91.072509765625</c:v>
                </c:pt>
                <c:pt idx="5">
                  <c:v>91.072509765625</c:v>
                </c:pt>
                <c:pt idx="6">
                  <c:v>91.072509765625</c:v>
                </c:pt>
                <c:pt idx="7">
                  <c:v>91.072509765625</c:v>
                </c:pt>
                <c:pt idx="8">
                  <c:v>91.072509765625</c:v>
                </c:pt>
                <c:pt idx="9">
                  <c:v>84.05999755859375</c:v>
                </c:pt>
                <c:pt idx="10">
                  <c:v>84.05999755859375</c:v>
                </c:pt>
                <c:pt idx="11">
                  <c:v>66.068389892578125</c:v>
                </c:pt>
                <c:pt idx="12">
                  <c:v>66.068389892578125</c:v>
                </c:pt>
                <c:pt idx="13">
                  <c:v>66.068389892578125</c:v>
                </c:pt>
                <c:pt idx="14">
                  <c:v>66.068389892578125</c:v>
                </c:pt>
                <c:pt idx="15">
                  <c:v>66.068389892578125</c:v>
                </c:pt>
                <c:pt idx="16">
                  <c:v>66.068389892578125</c:v>
                </c:pt>
                <c:pt idx="17">
                  <c:v>66.068389892578125</c:v>
                </c:pt>
                <c:pt idx="18">
                  <c:v>67.548263549804688</c:v>
                </c:pt>
                <c:pt idx="19">
                  <c:v>67.548263549804688</c:v>
                </c:pt>
                <c:pt idx="20">
                  <c:v>67.548263549804688</c:v>
                </c:pt>
                <c:pt idx="21">
                  <c:v>67.548263549804688</c:v>
                </c:pt>
                <c:pt idx="22">
                  <c:v>67.548263549804688</c:v>
                </c:pt>
                <c:pt idx="23">
                  <c:v>59.799594879150391</c:v>
                </c:pt>
                <c:pt idx="24">
                  <c:v>59.799594879150391</c:v>
                </c:pt>
                <c:pt idx="25">
                  <c:v>59.799594879150391</c:v>
                </c:pt>
                <c:pt idx="26">
                  <c:v>59.799594879150391</c:v>
                </c:pt>
                <c:pt idx="27">
                  <c:v>60.713531494140625</c:v>
                </c:pt>
                <c:pt idx="28">
                  <c:v>60.713531494140625</c:v>
                </c:pt>
                <c:pt idx="29">
                  <c:v>60.713531494140625</c:v>
                </c:pt>
                <c:pt idx="30">
                  <c:v>60.713531494140625</c:v>
                </c:pt>
                <c:pt idx="31">
                  <c:v>60.713531494140625</c:v>
                </c:pt>
                <c:pt idx="32">
                  <c:v>56.48675537109375</c:v>
                </c:pt>
                <c:pt idx="33">
                  <c:v>56.48675537109375</c:v>
                </c:pt>
                <c:pt idx="34">
                  <c:v>56.48675537109375</c:v>
                </c:pt>
                <c:pt idx="35">
                  <c:v>56.48675537109375</c:v>
                </c:pt>
                <c:pt idx="36">
                  <c:v>56.48675537109375</c:v>
                </c:pt>
                <c:pt idx="37">
                  <c:v>56.48675537109375</c:v>
                </c:pt>
                <c:pt idx="38">
                  <c:v>56.48675537109375</c:v>
                </c:pt>
                <c:pt idx="39">
                  <c:v>56.531204223632813</c:v>
                </c:pt>
                <c:pt idx="40">
                  <c:v>56.531204223632813</c:v>
                </c:pt>
                <c:pt idx="41">
                  <c:v>56.531204223632813</c:v>
                </c:pt>
                <c:pt idx="42">
                  <c:v>56.531204223632813</c:v>
                </c:pt>
                <c:pt idx="43">
                  <c:v>56.531204223632813</c:v>
                </c:pt>
                <c:pt idx="44">
                  <c:v>56.531204223632813</c:v>
                </c:pt>
                <c:pt idx="45">
                  <c:v>56.531204223632813</c:v>
                </c:pt>
                <c:pt idx="46">
                  <c:v>56.531204223632813</c:v>
                </c:pt>
                <c:pt idx="47">
                  <c:v>54.201103210449219</c:v>
                </c:pt>
                <c:pt idx="48">
                  <c:v>53.388160705566406</c:v>
                </c:pt>
                <c:pt idx="49">
                  <c:v>53.388160705566406</c:v>
                </c:pt>
                <c:pt idx="50">
                  <c:v>53.388160705566406</c:v>
                </c:pt>
                <c:pt idx="51">
                  <c:v>53.388160705566406</c:v>
                </c:pt>
                <c:pt idx="52">
                  <c:v>53.388160705566406</c:v>
                </c:pt>
                <c:pt idx="53">
                  <c:v>52.357852935791016</c:v>
                </c:pt>
                <c:pt idx="54">
                  <c:v>52.357852935791016</c:v>
                </c:pt>
                <c:pt idx="55">
                  <c:v>52.357852935791016</c:v>
                </c:pt>
                <c:pt idx="56">
                  <c:v>52.357852935791016</c:v>
                </c:pt>
                <c:pt idx="57">
                  <c:v>50.683902740478516</c:v>
                </c:pt>
                <c:pt idx="58">
                  <c:v>50.683902740478516</c:v>
                </c:pt>
                <c:pt idx="59">
                  <c:v>50.683902740478516</c:v>
                </c:pt>
                <c:pt idx="60">
                  <c:v>50.700557708740234</c:v>
                </c:pt>
                <c:pt idx="61">
                  <c:v>49.360614776611328</c:v>
                </c:pt>
                <c:pt idx="62">
                  <c:v>49.085678100585938</c:v>
                </c:pt>
                <c:pt idx="63">
                  <c:v>48.449951171875</c:v>
                </c:pt>
                <c:pt idx="64">
                  <c:v>48.449951171875</c:v>
                </c:pt>
                <c:pt idx="65">
                  <c:v>47.41497802734375</c:v>
                </c:pt>
                <c:pt idx="66">
                  <c:v>47.41497802734375</c:v>
                </c:pt>
                <c:pt idx="67">
                  <c:v>47.41497802734375</c:v>
                </c:pt>
                <c:pt idx="68">
                  <c:v>46.683876037597656</c:v>
                </c:pt>
                <c:pt idx="69">
                  <c:v>46.683876037597656</c:v>
                </c:pt>
                <c:pt idx="70">
                  <c:v>46.338863372802734</c:v>
                </c:pt>
                <c:pt idx="71">
                  <c:v>46.338863372802734</c:v>
                </c:pt>
                <c:pt idx="72">
                  <c:v>46.338863372802734</c:v>
                </c:pt>
                <c:pt idx="73">
                  <c:v>46.052417755126953</c:v>
                </c:pt>
                <c:pt idx="74">
                  <c:v>46.052417755126953</c:v>
                </c:pt>
                <c:pt idx="75">
                  <c:v>45.282234191894531</c:v>
                </c:pt>
                <c:pt idx="76">
                  <c:v>44.877059936523438</c:v>
                </c:pt>
                <c:pt idx="77">
                  <c:v>44.346435546875</c:v>
                </c:pt>
                <c:pt idx="78">
                  <c:v>44.331974029541016</c:v>
                </c:pt>
                <c:pt idx="79">
                  <c:v>42.959278106689453</c:v>
                </c:pt>
                <c:pt idx="80">
                  <c:v>42.767066955566406</c:v>
                </c:pt>
                <c:pt idx="81">
                  <c:v>41.317905426025391</c:v>
                </c:pt>
                <c:pt idx="82">
                  <c:v>41.059005737304688</c:v>
                </c:pt>
                <c:pt idx="83">
                  <c:v>40.836681365966797</c:v>
                </c:pt>
                <c:pt idx="84">
                  <c:v>40.497749328613281</c:v>
                </c:pt>
                <c:pt idx="85">
                  <c:v>40.425327301025391</c:v>
                </c:pt>
                <c:pt idx="86">
                  <c:v>40.050731658935547</c:v>
                </c:pt>
                <c:pt idx="87">
                  <c:v>39.841480255126953</c:v>
                </c:pt>
                <c:pt idx="88">
                  <c:v>39.794551849365234</c:v>
                </c:pt>
                <c:pt idx="89">
                  <c:v>39.708267211914063</c:v>
                </c:pt>
                <c:pt idx="90">
                  <c:v>39.481426239013672</c:v>
                </c:pt>
                <c:pt idx="91">
                  <c:v>38.836299896240234</c:v>
                </c:pt>
                <c:pt idx="92">
                  <c:v>38.587574005126953</c:v>
                </c:pt>
                <c:pt idx="93">
                  <c:v>38.432086944580078</c:v>
                </c:pt>
                <c:pt idx="94">
                  <c:v>38.139385223388672</c:v>
                </c:pt>
                <c:pt idx="95">
                  <c:v>38.001014709472656</c:v>
                </c:pt>
                <c:pt idx="96">
                  <c:v>37.745681762695313</c:v>
                </c:pt>
                <c:pt idx="97">
                  <c:v>37.446640014648438</c:v>
                </c:pt>
                <c:pt idx="98">
                  <c:v>36.936576843261719</c:v>
                </c:pt>
                <c:pt idx="99">
                  <c:v>36.689876556396484</c:v>
                </c:pt>
                <c:pt idx="100">
                  <c:v>36.689876556396484</c:v>
                </c:pt>
                <c:pt idx="101">
                  <c:v>36.665245056152344</c:v>
                </c:pt>
                <c:pt idx="102">
                  <c:v>36.596004486083984</c:v>
                </c:pt>
                <c:pt idx="103">
                  <c:v>36.557918548583984</c:v>
                </c:pt>
                <c:pt idx="104">
                  <c:v>36.538307189941406</c:v>
                </c:pt>
                <c:pt idx="105">
                  <c:v>36.475360870361328</c:v>
                </c:pt>
              </c:numCache>
            </c:numRef>
          </c:yVal>
          <c:smooth val="0"/>
          <c:extLst>
            <c:ext xmlns:c16="http://schemas.microsoft.com/office/drawing/2014/chart" uri="{C3380CC4-5D6E-409C-BE32-E72D297353CC}">
              <c16:uniqueId val="{00000004-8C26-47B3-B537-7323106E690A}"/>
            </c:ext>
          </c:extLst>
        </c:ser>
        <c:ser>
          <c:idx val="4"/>
          <c:order val="4"/>
          <c:tx>
            <c:v>3SD limits</c:v>
          </c:tx>
          <c:spPr>
            <a:ln w="28575">
              <a:solidFill>
                <a:schemeClr val="tx1"/>
              </a:solidFill>
              <a:prstDash val="sysDash"/>
            </a:ln>
          </c:spPr>
          <c:marker>
            <c:symbol val="none"/>
          </c:marker>
          <c:xVal>
            <c:numRef>
              <c:f>'AML Raw Data'!$C$2:$C$1001</c:f>
              <c:numCache>
                <c:formatCode>0</c:formatCode>
                <c:ptCount val="1000"/>
                <c:pt idx="0">
                  <c:v>0</c:v>
                </c:pt>
                <c:pt idx="1">
                  <c:v>1</c:v>
                </c:pt>
                <c:pt idx="2">
                  <c:v>1</c:v>
                </c:pt>
                <c:pt idx="3">
                  <c:v>1</c:v>
                </c:pt>
                <c:pt idx="4">
                  <c:v>1</c:v>
                </c:pt>
                <c:pt idx="5">
                  <c:v>1</c:v>
                </c:pt>
                <c:pt idx="6">
                  <c:v>1</c:v>
                </c:pt>
                <c:pt idx="7">
                  <c:v>1</c:v>
                </c:pt>
                <c:pt idx="8">
                  <c:v>1</c:v>
                </c:pt>
                <c:pt idx="9">
                  <c:v>2</c:v>
                </c:pt>
                <c:pt idx="10">
                  <c:v>2</c:v>
                </c:pt>
                <c:pt idx="11">
                  <c:v>3</c:v>
                </c:pt>
                <c:pt idx="12">
                  <c:v>3</c:v>
                </c:pt>
                <c:pt idx="13">
                  <c:v>3</c:v>
                </c:pt>
                <c:pt idx="14">
                  <c:v>3</c:v>
                </c:pt>
                <c:pt idx="15">
                  <c:v>3</c:v>
                </c:pt>
                <c:pt idx="16">
                  <c:v>3</c:v>
                </c:pt>
                <c:pt idx="17">
                  <c:v>3</c:v>
                </c:pt>
                <c:pt idx="18">
                  <c:v>4</c:v>
                </c:pt>
                <c:pt idx="19">
                  <c:v>4</c:v>
                </c:pt>
                <c:pt idx="20">
                  <c:v>4</c:v>
                </c:pt>
                <c:pt idx="21">
                  <c:v>4</c:v>
                </c:pt>
                <c:pt idx="22">
                  <c:v>4</c:v>
                </c:pt>
                <c:pt idx="23">
                  <c:v>5</c:v>
                </c:pt>
                <c:pt idx="24">
                  <c:v>5</c:v>
                </c:pt>
                <c:pt idx="25">
                  <c:v>5</c:v>
                </c:pt>
                <c:pt idx="26">
                  <c:v>5</c:v>
                </c:pt>
                <c:pt idx="27">
                  <c:v>6</c:v>
                </c:pt>
                <c:pt idx="28">
                  <c:v>6</c:v>
                </c:pt>
                <c:pt idx="29">
                  <c:v>6</c:v>
                </c:pt>
                <c:pt idx="30">
                  <c:v>6</c:v>
                </c:pt>
                <c:pt idx="31">
                  <c:v>6</c:v>
                </c:pt>
                <c:pt idx="32">
                  <c:v>7</c:v>
                </c:pt>
                <c:pt idx="33">
                  <c:v>7</c:v>
                </c:pt>
                <c:pt idx="34">
                  <c:v>7</c:v>
                </c:pt>
                <c:pt idx="35">
                  <c:v>7</c:v>
                </c:pt>
                <c:pt idx="36">
                  <c:v>7</c:v>
                </c:pt>
                <c:pt idx="37">
                  <c:v>7</c:v>
                </c:pt>
                <c:pt idx="38">
                  <c:v>7</c:v>
                </c:pt>
                <c:pt idx="39">
                  <c:v>8</c:v>
                </c:pt>
                <c:pt idx="40">
                  <c:v>8</c:v>
                </c:pt>
                <c:pt idx="41">
                  <c:v>8</c:v>
                </c:pt>
                <c:pt idx="42">
                  <c:v>8</c:v>
                </c:pt>
                <c:pt idx="43">
                  <c:v>8</c:v>
                </c:pt>
                <c:pt idx="44">
                  <c:v>8</c:v>
                </c:pt>
                <c:pt idx="45">
                  <c:v>8</c:v>
                </c:pt>
                <c:pt idx="46">
                  <c:v>8</c:v>
                </c:pt>
                <c:pt idx="47">
                  <c:v>9</c:v>
                </c:pt>
                <c:pt idx="48">
                  <c:v>10</c:v>
                </c:pt>
                <c:pt idx="49">
                  <c:v>10</c:v>
                </c:pt>
                <c:pt idx="50">
                  <c:v>10</c:v>
                </c:pt>
                <c:pt idx="51">
                  <c:v>10</c:v>
                </c:pt>
                <c:pt idx="52">
                  <c:v>10</c:v>
                </c:pt>
                <c:pt idx="53">
                  <c:v>11</c:v>
                </c:pt>
                <c:pt idx="54">
                  <c:v>11</c:v>
                </c:pt>
                <c:pt idx="55">
                  <c:v>11</c:v>
                </c:pt>
                <c:pt idx="56">
                  <c:v>11</c:v>
                </c:pt>
                <c:pt idx="57">
                  <c:v>12</c:v>
                </c:pt>
                <c:pt idx="58">
                  <c:v>12</c:v>
                </c:pt>
                <c:pt idx="59">
                  <c:v>12</c:v>
                </c:pt>
                <c:pt idx="60">
                  <c:v>13</c:v>
                </c:pt>
                <c:pt idx="61">
                  <c:v>14</c:v>
                </c:pt>
                <c:pt idx="62">
                  <c:v>15</c:v>
                </c:pt>
                <c:pt idx="63">
                  <c:v>16</c:v>
                </c:pt>
                <c:pt idx="64">
                  <c:v>16</c:v>
                </c:pt>
                <c:pt idx="65">
                  <c:v>17</c:v>
                </c:pt>
                <c:pt idx="66">
                  <c:v>17</c:v>
                </c:pt>
                <c:pt idx="67">
                  <c:v>17</c:v>
                </c:pt>
                <c:pt idx="68">
                  <c:v>19</c:v>
                </c:pt>
                <c:pt idx="69">
                  <c:v>19</c:v>
                </c:pt>
                <c:pt idx="70">
                  <c:v>20</c:v>
                </c:pt>
                <c:pt idx="71">
                  <c:v>20</c:v>
                </c:pt>
                <c:pt idx="72">
                  <c:v>20</c:v>
                </c:pt>
                <c:pt idx="73">
                  <c:v>21</c:v>
                </c:pt>
                <c:pt idx="74">
                  <c:v>21</c:v>
                </c:pt>
                <c:pt idx="75">
                  <c:v>23</c:v>
                </c:pt>
                <c:pt idx="76">
                  <c:v>24</c:v>
                </c:pt>
                <c:pt idx="77">
                  <c:v>25</c:v>
                </c:pt>
                <c:pt idx="78">
                  <c:v>26</c:v>
                </c:pt>
                <c:pt idx="79">
                  <c:v>31</c:v>
                </c:pt>
                <c:pt idx="80">
                  <c:v>32</c:v>
                </c:pt>
                <c:pt idx="81">
                  <c:v>39</c:v>
                </c:pt>
                <c:pt idx="82">
                  <c:v>41</c:v>
                </c:pt>
                <c:pt idx="83">
                  <c:v>43</c:v>
                </c:pt>
                <c:pt idx="84">
                  <c:v>45</c:v>
                </c:pt>
                <c:pt idx="85">
                  <c:v>46</c:v>
                </c:pt>
                <c:pt idx="86">
                  <c:v>49</c:v>
                </c:pt>
                <c:pt idx="87">
                  <c:v>50</c:v>
                </c:pt>
                <c:pt idx="88">
                  <c:v>51</c:v>
                </c:pt>
                <c:pt idx="89">
                  <c:v>52</c:v>
                </c:pt>
                <c:pt idx="90">
                  <c:v>54</c:v>
                </c:pt>
                <c:pt idx="91">
                  <c:v>61</c:v>
                </c:pt>
                <c:pt idx="92">
                  <c:v>64</c:v>
                </c:pt>
                <c:pt idx="93">
                  <c:v>66</c:v>
                </c:pt>
                <c:pt idx="94">
                  <c:v>70</c:v>
                </c:pt>
                <c:pt idx="95">
                  <c:v>71</c:v>
                </c:pt>
                <c:pt idx="96">
                  <c:v>76</c:v>
                </c:pt>
                <c:pt idx="97">
                  <c:v>81</c:v>
                </c:pt>
                <c:pt idx="98">
                  <c:v>91</c:v>
                </c:pt>
                <c:pt idx="99">
                  <c:v>96</c:v>
                </c:pt>
                <c:pt idx="100">
                  <c:v>96</c:v>
                </c:pt>
                <c:pt idx="101">
                  <c:v>97</c:v>
                </c:pt>
                <c:pt idx="102">
                  <c:v>98</c:v>
                </c:pt>
                <c:pt idx="103">
                  <c:v>99</c:v>
                </c:pt>
                <c:pt idx="104">
                  <c:v>100</c:v>
                </c:pt>
                <c:pt idx="105">
                  <c:v>101</c:v>
                </c:pt>
              </c:numCache>
            </c:numRef>
          </c:xVal>
          <c:yVal>
            <c:numRef>
              <c:f>'AML Raw Data'!$G$2:$G$1001</c:f>
              <c:numCache>
                <c:formatCode>0</c:formatCode>
                <c:ptCount val="1000"/>
                <c:pt idx="0">
                  <c:v>100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0.44396153092384338</c:v>
                </c:pt>
                <c:pt idx="76">
                  <c:v>0.7399371862411499</c:v>
                </c:pt>
                <c:pt idx="77">
                  <c:v>1.1071642637252808</c:v>
                </c:pt>
                <c:pt idx="78">
                  <c:v>1.5697124004364014</c:v>
                </c:pt>
                <c:pt idx="79">
                  <c:v>3.8424406051635742</c:v>
                </c:pt>
                <c:pt idx="80">
                  <c:v>4.0981674194335938</c:v>
                </c:pt>
                <c:pt idx="81">
                  <c:v>6.2671422958374023</c:v>
                </c:pt>
                <c:pt idx="82">
                  <c:v>7.0838356018066406</c:v>
                </c:pt>
                <c:pt idx="83">
                  <c:v>7.3768124580383301</c:v>
                </c:pt>
                <c:pt idx="84">
                  <c:v>7.7307167053222656</c:v>
                </c:pt>
                <c:pt idx="85">
                  <c:v>8.0308418273925781</c:v>
                </c:pt>
                <c:pt idx="86">
                  <c:v>8.6056375503540039</c:v>
                </c:pt>
                <c:pt idx="87">
                  <c:v>8.7419319152832031</c:v>
                </c:pt>
                <c:pt idx="88">
                  <c:v>8.946624755859375</c:v>
                </c:pt>
                <c:pt idx="89">
                  <c:v>9.2358980178833008</c:v>
                </c:pt>
                <c:pt idx="90">
                  <c:v>9.5414590835571289</c:v>
                </c:pt>
                <c:pt idx="91">
                  <c:v>10.523012161254883</c:v>
                </c:pt>
                <c:pt idx="92">
                  <c:v>11.054666519165039</c:v>
                </c:pt>
                <c:pt idx="93">
                  <c:v>11.186244964599609</c:v>
                </c:pt>
                <c:pt idx="94">
                  <c:v>11.70728588104248</c:v>
                </c:pt>
                <c:pt idx="95">
                  <c:v>11.779430389404297</c:v>
                </c:pt>
                <c:pt idx="96">
                  <c:v>12.312898635864258</c:v>
                </c:pt>
                <c:pt idx="97">
                  <c:v>12.79576301574707</c:v>
                </c:pt>
                <c:pt idx="98">
                  <c:v>13.6395263671875</c:v>
                </c:pt>
                <c:pt idx="99">
                  <c:v>14.012474060058594</c:v>
                </c:pt>
                <c:pt idx="100">
                  <c:v>14.012474060058594</c:v>
                </c:pt>
                <c:pt idx="101">
                  <c:v>14.104634284973145</c:v>
                </c:pt>
                <c:pt idx="102">
                  <c:v>14.238979339599609</c:v>
                </c:pt>
                <c:pt idx="103">
                  <c:v>14.269429206848145</c:v>
                </c:pt>
                <c:pt idx="104">
                  <c:v>14.299623489379883</c:v>
                </c:pt>
                <c:pt idx="105">
                  <c:v>14.359280586242676</c:v>
                </c:pt>
              </c:numCache>
            </c:numRef>
          </c:yVal>
          <c:smooth val="0"/>
          <c:extLst>
            <c:ext xmlns:c16="http://schemas.microsoft.com/office/drawing/2014/chart" uri="{C3380CC4-5D6E-409C-BE32-E72D297353CC}">
              <c16:uniqueId val="{00000005-8C26-47B3-B537-7323106E690A}"/>
            </c:ext>
          </c:extLst>
        </c:ser>
        <c:ser>
          <c:idx val="5"/>
          <c:order val="5"/>
          <c:tx>
            <c:v>3SD limit2</c:v>
          </c:tx>
          <c:spPr>
            <a:ln w="28575">
              <a:solidFill>
                <a:schemeClr val="tx1"/>
              </a:solidFill>
              <a:prstDash val="sysDash"/>
            </a:ln>
          </c:spPr>
          <c:marker>
            <c:symbol val="none"/>
          </c:marker>
          <c:xVal>
            <c:numRef>
              <c:f>'AML Raw Data'!$C$2:$C$1001</c:f>
              <c:numCache>
                <c:formatCode>0</c:formatCode>
                <c:ptCount val="1000"/>
                <c:pt idx="0">
                  <c:v>0</c:v>
                </c:pt>
                <c:pt idx="1">
                  <c:v>1</c:v>
                </c:pt>
                <c:pt idx="2">
                  <c:v>1</c:v>
                </c:pt>
                <c:pt idx="3">
                  <c:v>1</c:v>
                </c:pt>
                <c:pt idx="4">
                  <c:v>1</c:v>
                </c:pt>
                <c:pt idx="5">
                  <c:v>1</c:v>
                </c:pt>
                <c:pt idx="6">
                  <c:v>1</c:v>
                </c:pt>
                <c:pt idx="7">
                  <c:v>1</c:v>
                </c:pt>
                <c:pt idx="8">
                  <c:v>1</c:v>
                </c:pt>
                <c:pt idx="9">
                  <c:v>2</c:v>
                </c:pt>
                <c:pt idx="10">
                  <c:v>2</c:v>
                </c:pt>
                <c:pt idx="11">
                  <c:v>3</c:v>
                </c:pt>
                <c:pt idx="12">
                  <c:v>3</c:v>
                </c:pt>
                <c:pt idx="13">
                  <c:v>3</c:v>
                </c:pt>
                <c:pt idx="14">
                  <c:v>3</c:v>
                </c:pt>
                <c:pt idx="15">
                  <c:v>3</c:v>
                </c:pt>
                <c:pt idx="16">
                  <c:v>3</c:v>
                </c:pt>
                <c:pt idx="17">
                  <c:v>3</c:v>
                </c:pt>
                <c:pt idx="18">
                  <c:v>4</c:v>
                </c:pt>
                <c:pt idx="19">
                  <c:v>4</c:v>
                </c:pt>
                <c:pt idx="20">
                  <c:v>4</c:v>
                </c:pt>
                <c:pt idx="21">
                  <c:v>4</c:v>
                </c:pt>
                <c:pt idx="22">
                  <c:v>4</c:v>
                </c:pt>
                <c:pt idx="23">
                  <c:v>5</c:v>
                </c:pt>
                <c:pt idx="24">
                  <c:v>5</c:v>
                </c:pt>
                <c:pt idx="25">
                  <c:v>5</c:v>
                </c:pt>
                <c:pt idx="26">
                  <c:v>5</c:v>
                </c:pt>
                <c:pt idx="27">
                  <c:v>6</c:v>
                </c:pt>
                <c:pt idx="28">
                  <c:v>6</c:v>
                </c:pt>
                <c:pt idx="29">
                  <c:v>6</c:v>
                </c:pt>
                <c:pt idx="30">
                  <c:v>6</c:v>
                </c:pt>
                <c:pt idx="31">
                  <c:v>6</c:v>
                </c:pt>
                <c:pt idx="32">
                  <c:v>7</c:v>
                </c:pt>
                <c:pt idx="33">
                  <c:v>7</c:v>
                </c:pt>
                <c:pt idx="34">
                  <c:v>7</c:v>
                </c:pt>
                <c:pt idx="35">
                  <c:v>7</c:v>
                </c:pt>
                <c:pt idx="36">
                  <c:v>7</c:v>
                </c:pt>
                <c:pt idx="37">
                  <c:v>7</c:v>
                </c:pt>
                <c:pt idx="38">
                  <c:v>7</c:v>
                </c:pt>
                <c:pt idx="39">
                  <c:v>8</c:v>
                </c:pt>
                <c:pt idx="40">
                  <c:v>8</c:v>
                </c:pt>
                <c:pt idx="41">
                  <c:v>8</c:v>
                </c:pt>
                <c:pt idx="42">
                  <c:v>8</c:v>
                </c:pt>
                <c:pt idx="43">
                  <c:v>8</c:v>
                </c:pt>
                <c:pt idx="44">
                  <c:v>8</c:v>
                </c:pt>
                <c:pt idx="45">
                  <c:v>8</c:v>
                </c:pt>
                <c:pt idx="46">
                  <c:v>8</c:v>
                </c:pt>
                <c:pt idx="47">
                  <c:v>9</c:v>
                </c:pt>
                <c:pt idx="48">
                  <c:v>10</c:v>
                </c:pt>
                <c:pt idx="49">
                  <c:v>10</c:v>
                </c:pt>
                <c:pt idx="50">
                  <c:v>10</c:v>
                </c:pt>
                <c:pt idx="51">
                  <c:v>10</c:v>
                </c:pt>
                <c:pt idx="52">
                  <c:v>10</c:v>
                </c:pt>
                <c:pt idx="53">
                  <c:v>11</c:v>
                </c:pt>
                <c:pt idx="54">
                  <c:v>11</c:v>
                </c:pt>
                <c:pt idx="55">
                  <c:v>11</c:v>
                </c:pt>
                <c:pt idx="56">
                  <c:v>11</c:v>
                </c:pt>
                <c:pt idx="57">
                  <c:v>12</c:v>
                </c:pt>
                <c:pt idx="58">
                  <c:v>12</c:v>
                </c:pt>
                <c:pt idx="59">
                  <c:v>12</c:v>
                </c:pt>
                <c:pt idx="60">
                  <c:v>13</c:v>
                </c:pt>
                <c:pt idx="61">
                  <c:v>14</c:v>
                </c:pt>
                <c:pt idx="62">
                  <c:v>15</c:v>
                </c:pt>
                <c:pt idx="63">
                  <c:v>16</c:v>
                </c:pt>
                <c:pt idx="64">
                  <c:v>16</c:v>
                </c:pt>
                <c:pt idx="65">
                  <c:v>17</c:v>
                </c:pt>
                <c:pt idx="66">
                  <c:v>17</c:v>
                </c:pt>
                <c:pt idx="67">
                  <c:v>17</c:v>
                </c:pt>
                <c:pt idx="68">
                  <c:v>19</c:v>
                </c:pt>
                <c:pt idx="69">
                  <c:v>19</c:v>
                </c:pt>
                <c:pt idx="70">
                  <c:v>20</c:v>
                </c:pt>
                <c:pt idx="71">
                  <c:v>20</c:v>
                </c:pt>
                <c:pt idx="72">
                  <c:v>20</c:v>
                </c:pt>
                <c:pt idx="73">
                  <c:v>21</c:v>
                </c:pt>
                <c:pt idx="74">
                  <c:v>21</c:v>
                </c:pt>
                <c:pt idx="75">
                  <c:v>23</c:v>
                </c:pt>
                <c:pt idx="76">
                  <c:v>24</c:v>
                </c:pt>
                <c:pt idx="77">
                  <c:v>25</c:v>
                </c:pt>
                <c:pt idx="78">
                  <c:v>26</c:v>
                </c:pt>
                <c:pt idx="79">
                  <c:v>31</c:v>
                </c:pt>
                <c:pt idx="80">
                  <c:v>32</c:v>
                </c:pt>
                <c:pt idx="81">
                  <c:v>39</c:v>
                </c:pt>
                <c:pt idx="82">
                  <c:v>41</c:v>
                </c:pt>
                <c:pt idx="83">
                  <c:v>43</c:v>
                </c:pt>
                <c:pt idx="84">
                  <c:v>45</c:v>
                </c:pt>
                <c:pt idx="85">
                  <c:v>46</c:v>
                </c:pt>
                <c:pt idx="86">
                  <c:v>49</c:v>
                </c:pt>
                <c:pt idx="87">
                  <c:v>50</c:v>
                </c:pt>
                <c:pt idx="88">
                  <c:v>51</c:v>
                </c:pt>
                <c:pt idx="89">
                  <c:v>52</c:v>
                </c:pt>
                <c:pt idx="90">
                  <c:v>54</c:v>
                </c:pt>
                <c:pt idx="91">
                  <c:v>61</c:v>
                </c:pt>
                <c:pt idx="92">
                  <c:v>64</c:v>
                </c:pt>
                <c:pt idx="93">
                  <c:v>66</c:v>
                </c:pt>
                <c:pt idx="94">
                  <c:v>70</c:v>
                </c:pt>
                <c:pt idx="95">
                  <c:v>71</c:v>
                </c:pt>
                <c:pt idx="96">
                  <c:v>76</c:v>
                </c:pt>
                <c:pt idx="97">
                  <c:v>81</c:v>
                </c:pt>
                <c:pt idx="98">
                  <c:v>91</c:v>
                </c:pt>
                <c:pt idx="99">
                  <c:v>96</c:v>
                </c:pt>
                <c:pt idx="100">
                  <c:v>96</c:v>
                </c:pt>
                <c:pt idx="101">
                  <c:v>97</c:v>
                </c:pt>
                <c:pt idx="102">
                  <c:v>98</c:v>
                </c:pt>
                <c:pt idx="103">
                  <c:v>99</c:v>
                </c:pt>
                <c:pt idx="104">
                  <c:v>100</c:v>
                </c:pt>
                <c:pt idx="105">
                  <c:v>101</c:v>
                </c:pt>
              </c:numCache>
            </c:numRef>
          </c:xVal>
          <c:yVal>
            <c:numRef>
              <c:f>'AML Raw Data'!$H$2:$H$1001</c:f>
              <c:numCache>
                <c:formatCode>0</c:formatCode>
                <c:ptCount val="1000"/>
                <c:pt idx="0">
                  <c:v>100</c:v>
                </c:pt>
                <c:pt idx="1">
                  <c:v>99.642906188964844</c:v>
                </c:pt>
                <c:pt idx="2">
                  <c:v>99.642906188964844</c:v>
                </c:pt>
                <c:pt idx="3">
                  <c:v>99.642906188964844</c:v>
                </c:pt>
                <c:pt idx="4">
                  <c:v>99.642906188964844</c:v>
                </c:pt>
                <c:pt idx="5">
                  <c:v>99.642906188964844</c:v>
                </c:pt>
                <c:pt idx="6">
                  <c:v>99.642906188964844</c:v>
                </c:pt>
                <c:pt idx="7">
                  <c:v>99.642906188964844</c:v>
                </c:pt>
                <c:pt idx="8">
                  <c:v>99.642906188964844</c:v>
                </c:pt>
                <c:pt idx="9">
                  <c:v>99.362396240234375</c:v>
                </c:pt>
                <c:pt idx="10">
                  <c:v>99.362396240234375</c:v>
                </c:pt>
                <c:pt idx="11">
                  <c:v>98.482093811035156</c:v>
                </c:pt>
                <c:pt idx="12">
                  <c:v>98.482093811035156</c:v>
                </c:pt>
                <c:pt idx="13">
                  <c:v>98.482093811035156</c:v>
                </c:pt>
                <c:pt idx="14">
                  <c:v>98.482093811035156</c:v>
                </c:pt>
                <c:pt idx="15">
                  <c:v>98.482093811035156</c:v>
                </c:pt>
                <c:pt idx="16">
                  <c:v>98.482093811035156</c:v>
                </c:pt>
                <c:pt idx="17">
                  <c:v>98.482093811035156</c:v>
                </c:pt>
                <c:pt idx="18">
                  <c:v>95.934661865234375</c:v>
                </c:pt>
                <c:pt idx="19">
                  <c:v>95.934661865234375</c:v>
                </c:pt>
                <c:pt idx="20">
                  <c:v>95.934661865234375</c:v>
                </c:pt>
                <c:pt idx="21">
                  <c:v>95.934661865234375</c:v>
                </c:pt>
                <c:pt idx="22">
                  <c:v>95.934661865234375</c:v>
                </c:pt>
                <c:pt idx="23">
                  <c:v>88.386146545410156</c:v>
                </c:pt>
                <c:pt idx="24">
                  <c:v>88.386146545410156</c:v>
                </c:pt>
                <c:pt idx="25">
                  <c:v>88.386146545410156</c:v>
                </c:pt>
                <c:pt idx="26">
                  <c:v>88.386146545410156</c:v>
                </c:pt>
                <c:pt idx="27">
                  <c:v>82.173332214355469</c:v>
                </c:pt>
                <c:pt idx="28">
                  <c:v>82.173332214355469</c:v>
                </c:pt>
                <c:pt idx="29">
                  <c:v>82.173332214355469</c:v>
                </c:pt>
                <c:pt idx="30">
                  <c:v>82.173332214355469</c:v>
                </c:pt>
                <c:pt idx="31">
                  <c:v>82.173332214355469</c:v>
                </c:pt>
                <c:pt idx="32">
                  <c:v>80.630096435546875</c:v>
                </c:pt>
                <c:pt idx="33">
                  <c:v>80.630096435546875</c:v>
                </c:pt>
                <c:pt idx="34">
                  <c:v>80.630096435546875</c:v>
                </c:pt>
                <c:pt idx="35">
                  <c:v>80.630096435546875</c:v>
                </c:pt>
                <c:pt idx="36">
                  <c:v>80.630096435546875</c:v>
                </c:pt>
                <c:pt idx="37">
                  <c:v>80.630096435546875</c:v>
                </c:pt>
                <c:pt idx="38">
                  <c:v>80.630096435546875</c:v>
                </c:pt>
                <c:pt idx="39">
                  <c:v>74.670738220214844</c:v>
                </c:pt>
                <c:pt idx="40">
                  <c:v>74.670738220214844</c:v>
                </c:pt>
                <c:pt idx="41">
                  <c:v>74.670738220214844</c:v>
                </c:pt>
                <c:pt idx="42">
                  <c:v>74.670738220214844</c:v>
                </c:pt>
                <c:pt idx="43">
                  <c:v>74.670738220214844</c:v>
                </c:pt>
                <c:pt idx="44">
                  <c:v>74.670738220214844</c:v>
                </c:pt>
                <c:pt idx="45">
                  <c:v>74.670738220214844</c:v>
                </c:pt>
                <c:pt idx="46">
                  <c:v>74.670738220214844</c:v>
                </c:pt>
                <c:pt idx="47">
                  <c:v>74.495742797851563</c:v>
                </c:pt>
                <c:pt idx="48">
                  <c:v>69.936042785644531</c:v>
                </c:pt>
                <c:pt idx="49">
                  <c:v>69.936042785644531</c:v>
                </c:pt>
                <c:pt idx="50">
                  <c:v>69.936042785644531</c:v>
                </c:pt>
                <c:pt idx="51">
                  <c:v>69.936042785644531</c:v>
                </c:pt>
                <c:pt idx="52">
                  <c:v>69.936042785644531</c:v>
                </c:pt>
                <c:pt idx="53">
                  <c:v>70.096931457519531</c:v>
                </c:pt>
                <c:pt idx="54">
                  <c:v>70.096931457519531</c:v>
                </c:pt>
                <c:pt idx="55">
                  <c:v>70.096931457519531</c:v>
                </c:pt>
                <c:pt idx="56">
                  <c:v>70.096931457519531</c:v>
                </c:pt>
                <c:pt idx="57">
                  <c:v>66.630767822265625</c:v>
                </c:pt>
                <c:pt idx="58">
                  <c:v>66.630767822265625</c:v>
                </c:pt>
                <c:pt idx="59">
                  <c:v>66.630767822265625</c:v>
                </c:pt>
                <c:pt idx="60">
                  <c:v>66.781990051269531</c:v>
                </c:pt>
                <c:pt idx="61">
                  <c:v>64.149978637695313</c:v>
                </c:pt>
                <c:pt idx="62">
                  <c:v>64.142852783203125</c:v>
                </c:pt>
                <c:pt idx="63">
                  <c:v>62.179225921630859</c:v>
                </c:pt>
                <c:pt idx="64">
                  <c:v>62.179225921630859</c:v>
                </c:pt>
                <c:pt idx="65">
                  <c:v>61.932159423828125</c:v>
                </c:pt>
                <c:pt idx="66">
                  <c:v>61.932159423828125</c:v>
                </c:pt>
                <c:pt idx="67">
                  <c:v>61.932159423828125</c:v>
                </c:pt>
                <c:pt idx="68">
                  <c:v>59.990989685058594</c:v>
                </c:pt>
                <c:pt idx="69">
                  <c:v>59.990989685058594</c:v>
                </c:pt>
                <c:pt idx="70">
                  <c:v>59.106410980224609</c:v>
                </c:pt>
                <c:pt idx="71">
                  <c:v>59.106410980224609</c:v>
                </c:pt>
                <c:pt idx="72">
                  <c:v>59.106410980224609</c:v>
                </c:pt>
                <c:pt idx="73">
                  <c:v>58.209377288818359</c:v>
                </c:pt>
                <c:pt idx="74">
                  <c:v>58.209377288818359</c:v>
                </c:pt>
                <c:pt idx="75">
                  <c:v>56.517021179199219</c:v>
                </c:pt>
                <c:pt idx="76">
                  <c:v>56.587810516357422</c:v>
                </c:pt>
                <c:pt idx="77">
                  <c:v>55.660472869873047</c:v>
                </c:pt>
                <c:pt idx="78">
                  <c:v>55.392498016357422</c:v>
                </c:pt>
                <c:pt idx="79">
                  <c:v>53.128860473632813</c:v>
                </c:pt>
                <c:pt idx="80">
                  <c:v>52.616310119628906</c:v>
                </c:pt>
                <c:pt idx="81">
                  <c:v>50.406944274902344</c:v>
                </c:pt>
                <c:pt idx="82">
                  <c:v>49.839958190917969</c:v>
                </c:pt>
                <c:pt idx="83">
                  <c:v>49.184356689453125</c:v>
                </c:pt>
                <c:pt idx="84">
                  <c:v>48.705417633056641</c:v>
                </c:pt>
                <c:pt idx="85">
                  <c:v>48.592578887939453</c:v>
                </c:pt>
                <c:pt idx="86">
                  <c:v>47.988632202148438</c:v>
                </c:pt>
                <c:pt idx="87">
                  <c:v>47.703098297119141</c:v>
                </c:pt>
                <c:pt idx="88">
                  <c:v>47.510463714599609</c:v>
                </c:pt>
                <c:pt idx="89">
                  <c:v>47.397853851318359</c:v>
                </c:pt>
                <c:pt idx="90">
                  <c:v>47.017185211181641</c:v>
                </c:pt>
                <c:pt idx="91">
                  <c:v>45.794631958007813</c:v>
                </c:pt>
                <c:pt idx="92">
                  <c:v>45.336666107177734</c:v>
                </c:pt>
                <c:pt idx="93">
                  <c:v>45.171176910400391</c:v>
                </c:pt>
                <c:pt idx="94">
                  <c:v>44.67486572265625</c:v>
                </c:pt>
                <c:pt idx="95">
                  <c:v>44.589485168457031</c:v>
                </c:pt>
                <c:pt idx="96">
                  <c:v>44.034175872802734</c:v>
                </c:pt>
                <c:pt idx="97">
                  <c:v>43.4921875</c:v>
                </c:pt>
                <c:pt idx="98">
                  <c:v>42.627185821533203</c:v>
                </c:pt>
                <c:pt idx="99">
                  <c:v>42.262481689453125</c:v>
                </c:pt>
                <c:pt idx="100">
                  <c:v>42.262481689453125</c:v>
                </c:pt>
                <c:pt idx="101">
                  <c:v>42.145709991455078</c:v>
                </c:pt>
                <c:pt idx="102">
                  <c:v>42.0887451171875</c:v>
                </c:pt>
                <c:pt idx="103">
                  <c:v>42.042167663574219</c:v>
                </c:pt>
                <c:pt idx="104">
                  <c:v>41.920871734619141</c:v>
                </c:pt>
                <c:pt idx="105">
                  <c:v>41.886577606201172</c:v>
                </c:pt>
              </c:numCache>
            </c:numRef>
          </c:yVal>
          <c:smooth val="0"/>
          <c:extLst>
            <c:ext xmlns:c16="http://schemas.microsoft.com/office/drawing/2014/chart" uri="{C3380CC4-5D6E-409C-BE32-E72D297353CC}">
              <c16:uniqueId val="{00000006-8C26-47B3-B537-7323106E690A}"/>
            </c:ext>
          </c:extLst>
        </c:ser>
        <c:ser>
          <c:idx val="6"/>
          <c:order val="6"/>
          <c:tx>
            <c:strRef>
              <c:f>'AML Raw Data'!$K$11</c:f>
              <c:strCache>
                <c:ptCount val="1"/>
                <c:pt idx="0">
                  <c:v>Airedale NHS Foundation Trust</c:v>
                </c:pt>
              </c:strCache>
            </c:strRef>
          </c:tx>
          <c:spPr>
            <a:ln w="28575">
              <a:noFill/>
            </a:ln>
          </c:spPr>
          <c:marker>
            <c:symbol val="diamond"/>
            <c:size val="7"/>
            <c:spPr>
              <a:solidFill>
                <a:srgbClr val="FFFF00"/>
              </a:solidFill>
              <a:ln>
                <a:solidFill>
                  <a:schemeClr val="tx1"/>
                </a:solidFill>
              </a:ln>
            </c:spPr>
          </c:marker>
          <c:xVal>
            <c:strRef>
              <c:f>'AML - FunnelPlot'!$C$4</c:f>
              <c:strCache>
                <c:ptCount val="1"/>
                <c:pt idx="0">
                  <c:v>Excluded outlier</c:v>
                </c:pt>
              </c:strCache>
            </c:strRef>
          </c:xVal>
          <c:yVal>
            <c:numRef>
              <c:f>'AML - FunnelPlot'!$C$5</c:f>
              <c:numCache>
                <c:formatCode>0.0</c:formatCode>
                <c:ptCount val="1"/>
                <c:pt idx="0">
                  <c:v>0</c:v>
                </c:pt>
              </c:numCache>
            </c:numRef>
          </c:yVal>
          <c:smooth val="0"/>
          <c:extLst>
            <c:ext xmlns:c16="http://schemas.microsoft.com/office/drawing/2014/chart" uri="{C3380CC4-5D6E-409C-BE32-E72D297353CC}">
              <c16:uniqueId val="{00000007-8C26-47B3-B537-7323106E690A}"/>
            </c:ext>
          </c:extLst>
        </c:ser>
        <c:dLbls>
          <c:showLegendKey val="0"/>
          <c:showVal val="0"/>
          <c:showCatName val="0"/>
          <c:showSerName val="0"/>
          <c:showPercent val="0"/>
          <c:showBubbleSize val="0"/>
        </c:dLbls>
        <c:axId val="147940096"/>
        <c:axId val="147942016"/>
      </c:scatterChart>
      <c:valAx>
        <c:axId val="147940096"/>
        <c:scaling>
          <c:orientation val="minMax"/>
          <c:max val="100"/>
        </c:scaling>
        <c:delete val="0"/>
        <c:axPos val="b"/>
        <c:title>
          <c:tx>
            <c:strRef>
              <c:f>'AML Raw Data'!$L$4</c:f>
              <c:strCache>
                <c:ptCount val="1"/>
                <c:pt idx="0">
                  <c:v>Trust caseload (2018-2019)</c:v>
                </c:pt>
              </c:strCache>
            </c:strRef>
          </c:tx>
          <c:overlay val="0"/>
        </c:title>
        <c:numFmt formatCode="0" sourceLinked="1"/>
        <c:majorTickMark val="out"/>
        <c:minorTickMark val="none"/>
        <c:tickLblPos val="low"/>
        <c:crossAx val="147942016"/>
        <c:crosses val="autoZero"/>
        <c:crossBetween val="midCat"/>
        <c:majorUnit val="10"/>
      </c:valAx>
      <c:valAx>
        <c:axId val="147942016"/>
        <c:scaling>
          <c:orientation val="minMax"/>
          <c:max val="80"/>
        </c:scaling>
        <c:delete val="0"/>
        <c:axPos val="l"/>
        <c:title>
          <c:tx>
            <c:strRef>
              <c:f>'AML Raw Data'!$L$5</c:f>
              <c:strCache>
                <c:ptCount val="1"/>
                <c:pt idx="0">
                  <c:v>Risk-adjusted 30-day post-SACT mortality percentage</c:v>
                </c:pt>
              </c:strCache>
            </c:strRef>
          </c:tx>
          <c:overlay val="0"/>
          <c:txPr>
            <a:bodyPr rot="-5400000" vert="horz"/>
            <a:lstStyle/>
            <a:p>
              <a:pPr>
                <a:defRPr/>
              </a:pPr>
              <a:endParaRPr lang="en-US"/>
            </a:p>
          </c:txPr>
        </c:title>
        <c:numFmt formatCode="0" sourceLinked="1"/>
        <c:majorTickMark val="out"/>
        <c:minorTickMark val="none"/>
        <c:tickLblPos val="nextTo"/>
        <c:crossAx val="147940096"/>
        <c:crosses val="autoZero"/>
        <c:crossBetween val="midCat"/>
      </c:valAx>
    </c:plotArea>
    <c:legend>
      <c:legendPos val="b"/>
      <c:legendEntry>
        <c:idx val="3"/>
        <c:delete val="1"/>
      </c:legendEntry>
      <c:legendEntry>
        <c:idx val="5"/>
        <c:delete val="1"/>
      </c:legendEntry>
      <c:overlay val="0"/>
    </c:legend>
    <c:plotVisOnly val="1"/>
    <c:dispBlanksAs val="gap"/>
    <c:showDLblsOverMax val="0"/>
  </c:chart>
  <c:spPr>
    <a:ln>
      <a:noFill/>
    </a:ln>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trlProps/ctrlProp1.xml><?xml version="1.0" encoding="utf-8"?>
<formControlPr xmlns="http://schemas.microsoft.com/office/spreadsheetml/2009/9/main" objectType="Drop" dropStyle="combo" dx="22" fmlaLink="$L$13" fmlaRange="'Trust lookup'!$C$2:$C$128"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168275</xdr:colOff>
      <xdr:row>8</xdr:row>
      <xdr:rowOff>134141</xdr:rowOff>
    </xdr:from>
    <xdr:to>
      <xdr:col>17</xdr:col>
      <xdr:colOff>6350</xdr:colOff>
      <xdr:row>55</xdr:row>
      <xdr:rowOff>47625</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68275" y="1658141"/>
          <a:ext cx="11134725" cy="9971884"/>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oneCellAnchor>
    <xdr:from>
      <xdr:col>0</xdr:col>
      <xdr:colOff>575734</xdr:colOff>
      <xdr:row>43</xdr:row>
      <xdr:rowOff>169331</xdr:rowOff>
    </xdr:from>
    <xdr:ext cx="9355668" cy="165947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5734" y="9456206"/>
          <a:ext cx="9355668" cy="1659470"/>
        </a:xfrm>
        <a:prstGeom prst="rect">
          <a:avLst/>
        </a:prstGeom>
        <a:noFill/>
        <a:ln>
          <a:noFill/>
        </a:ln>
        <a:effectLst/>
      </xdr:spPr>
      <xdr:txBody>
        <a:bodyPr vertOverflow="clip" horzOverflow="clip" wrap="square" rtlCol="0" anchor="t">
          <a:noAutofit/>
        </a:bodyPr>
        <a:lstStyle/>
        <a:p>
          <a:pPr>
            <a:lnSpc>
              <a:spcPct val="150000"/>
            </a:lnSpc>
            <a:spcAft>
              <a:spcPts val="0"/>
            </a:spcAft>
          </a:pPr>
          <a:r>
            <a:rPr lang="en-GB" sz="1200" b="1" u="none" baseline="0">
              <a:effectLst/>
              <a:latin typeface="Arial" panose="020B0604020202020204" pitchFamily="34" charset="0"/>
              <a:ea typeface="Calibri" panose="020F0502020204030204" pitchFamily="34" charset="0"/>
              <a:cs typeface="Arial" panose="020B0604020202020204" pitchFamily="34" charset="0"/>
            </a:rPr>
            <a:t>Please note:</a:t>
          </a:r>
        </a:p>
        <a:p>
          <a:pPr>
            <a:lnSpc>
              <a:spcPct val="150000"/>
            </a:lnSpc>
            <a:spcAft>
              <a:spcPts val="0"/>
            </a:spcAft>
          </a:pPr>
          <a:r>
            <a:rPr lang="en-GB" sz="1200" b="0" baseline="0">
              <a:effectLst/>
              <a:latin typeface="Arial" panose="020B0604020202020204" pitchFamily="34" charset="0"/>
              <a:ea typeface="Calibri" panose="020F0502020204030204" pitchFamily="34" charset="0"/>
              <a:cs typeface="Arial" panose="020B0604020202020204" pitchFamily="34" charset="0"/>
            </a:rPr>
            <a:t>- Patients included in the analysis are those who received their last treatment during the treatment period. </a:t>
          </a:r>
        </a:p>
        <a:p>
          <a:pPr algn="l">
            <a:lnSpc>
              <a:spcPct val="150000"/>
            </a:lnSpc>
            <a:spcAft>
              <a:spcPts val="0"/>
            </a:spcAft>
          </a:pPr>
          <a:r>
            <a:rPr lang="en-GB" sz="1200" b="0" baseline="0">
              <a:effectLst/>
              <a:latin typeface="Arial" panose="020B0604020202020204" pitchFamily="34" charset="0"/>
              <a:ea typeface="Calibri" panose="020F0502020204030204" pitchFamily="34" charset="0"/>
              <a:cs typeface="Arial" panose="020B0604020202020204" pitchFamily="34" charset="0"/>
            </a:rPr>
            <a:t>- Trusts that did not meet a threshold of 70% completeness for comorbidity and performance status data were excluded from the analysis. </a:t>
          </a:r>
          <a:r>
            <a:rPr lang="en-GB" sz="1200" b="0" baseline="0">
              <a:solidFill>
                <a:srgbClr val="98002E"/>
              </a:solidFill>
              <a:effectLst/>
              <a:latin typeface="Arial" panose="020B0604020202020204" pitchFamily="34" charset="0"/>
              <a:ea typeface="Calibri" panose="020F0502020204030204" pitchFamily="34" charset="0"/>
              <a:cs typeface="Arial" panose="020B0604020202020204" pitchFamily="34" charset="0"/>
            </a:rPr>
            <a:t>These trusts are listed at the bottom of the data table for each cancer site. </a:t>
          </a:r>
        </a:p>
        <a:p>
          <a:pPr algn="l">
            <a:lnSpc>
              <a:spcPct val="150000"/>
            </a:lnSpc>
            <a:spcAft>
              <a:spcPts val="0"/>
            </a:spcAft>
          </a:pPr>
          <a:r>
            <a:rPr lang="en-GB" sz="1200" b="0" baseline="0">
              <a:effectLst/>
              <a:latin typeface="Arial" panose="020B0604020202020204" pitchFamily="34" charset="0"/>
              <a:ea typeface="+mn-ea"/>
              <a:cs typeface="Arial" panose="020B0604020202020204" pitchFamily="34" charset="0"/>
            </a:rPr>
            <a:t>- Trusts with no patient activity that fit within the inclusion criteria are also listed at the bottom of the data table for each cancer site. </a:t>
          </a:r>
        </a:p>
        <a:p>
          <a:pPr algn="l">
            <a:lnSpc>
              <a:spcPct val="150000"/>
            </a:lnSpc>
            <a:spcAft>
              <a:spcPts val="0"/>
            </a:spcAft>
          </a:pPr>
          <a:r>
            <a:rPr lang="en-GB" sz="1200" b="0" baseline="0">
              <a:effectLst/>
              <a:latin typeface="Arial" panose="020B0604020202020204" pitchFamily="34" charset="0"/>
              <a:ea typeface="+mn-ea"/>
              <a:cs typeface="Arial" panose="020B0604020202020204" pitchFamily="34" charset="0"/>
            </a:rPr>
            <a:t>- When selecting the trust of interest, this updates all the funnel plots.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twoCellAnchor editAs="oneCell">
    <xdr:from>
      <xdr:col>0</xdr:col>
      <xdr:colOff>180976</xdr:colOff>
      <xdr:row>0</xdr:row>
      <xdr:rowOff>83451</xdr:rowOff>
    </xdr:from>
    <xdr:to>
      <xdr:col>4</xdr:col>
      <xdr:colOff>523875</xdr:colOff>
      <xdr:row>8</xdr:row>
      <xdr:rowOff>21325</xdr:rowOff>
    </xdr:to>
    <xdr:pic>
      <xdr:nvPicPr>
        <xdr:cNvPr id="5" name="Picture 4" descr="PHE small logo for A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425" t="15625" r="9034" b="3409"/>
        <a:stretch/>
      </xdr:blipFill>
      <xdr:spPr bwMode="auto">
        <a:xfrm>
          <a:off x="180976" y="83451"/>
          <a:ext cx="2666999" cy="1461874"/>
        </a:xfrm>
        <a:prstGeom prst="rect">
          <a:avLst/>
        </a:prstGeom>
        <a:noFill/>
        <a:ln>
          <a:noFill/>
        </a:ln>
      </xdr:spPr>
    </xdr:pic>
    <xdr:clientData/>
  </xdr:twoCellAnchor>
  <xdr:oneCellAnchor>
    <xdr:from>
      <xdr:col>0</xdr:col>
      <xdr:colOff>509059</xdr:colOff>
      <xdr:row>10</xdr:row>
      <xdr:rowOff>121705</xdr:rowOff>
    </xdr:from>
    <xdr:ext cx="9355668" cy="244052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09059" y="2169580"/>
          <a:ext cx="9355668" cy="2440520"/>
        </a:xfrm>
        <a:prstGeom prst="rect">
          <a:avLst/>
        </a:prstGeom>
        <a:noFill/>
        <a:ln>
          <a:noFill/>
        </a:ln>
        <a:effectLst/>
      </xdr:spPr>
      <xdr:txBody>
        <a:bodyPr vertOverflow="clip" horzOverflow="clip" wrap="square" rtlCol="0" anchor="t">
          <a:noAutofit/>
        </a:bodyPr>
        <a:lstStyle/>
        <a:p>
          <a:pPr>
            <a:lnSpc>
              <a:spcPct val="150000"/>
            </a:lnSpc>
            <a:spcAft>
              <a:spcPts val="0"/>
            </a:spcAft>
          </a:pPr>
          <a:r>
            <a:rPr lang="en-GB" sz="1200" b="1" u="none" baseline="0">
              <a:effectLst/>
              <a:latin typeface="Arial" panose="020B0604020202020204" pitchFamily="34" charset="0"/>
              <a:ea typeface="Calibri" panose="020F0502020204030204" pitchFamily="34" charset="0"/>
              <a:cs typeface="Arial" panose="020B0604020202020204" pitchFamily="34" charset="0"/>
            </a:rPr>
            <a:t>This workbook is produced by the National Disease Registration Service (NDRS) team (which includes the National Cancer Registration and Analysis Service, NCRAS), as part of the SACT-NHSE Partnership at Public Health England (PHE). It presents the number and case-mix adjusted 30-day mortality rate (percentages) of patients in England following treatment with systemic anti-cancer therapy (SACT) in 2017-2019.</a:t>
          </a:r>
        </a:p>
        <a:p>
          <a:pPr>
            <a:lnSpc>
              <a:spcPct val="150000"/>
            </a:lnSpc>
            <a:spcAft>
              <a:spcPts val="0"/>
            </a:spcAft>
          </a:pPr>
          <a:endParaRPr lang="en-GB" sz="400" b="1" u="none" baseline="0">
            <a:effectLst/>
            <a:latin typeface="Arial" panose="020B0604020202020204" pitchFamily="34" charset="0"/>
            <a:ea typeface="Calibri" panose="020F0502020204030204" pitchFamily="34" charset="0"/>
            <a:cs typeface="Arial" panose="020B0604020202020204" pitchFamily="34" charset="0"/>
          </a:endParaRPr>
        </a:p>
        <a:p>
          <a:pPr>
            <a:lnSpc>
              <a:spcPct val="150000"/>
            </a:lnSpc>
            <a:spcAft>
              <a:spcPts val="0"/>
            </a:spcAft>
          </a:pPr>
          <a:r>
            <a:rPr lang="en-GB" sz="1200" b="1" u="none" baseline="0">
              <a:effectLst/>
              <a:latin typeface="Arial" panose="020B0604020202020204" pitchFamily="34" charset="0"/>
              <a:ea typeface="Calibri" panose="020F0502020204030204" pitchFamily="34" charset="0"/>
              <a:cs typeface="Arial" panose="020B0604020202020204" pitchFamily="34" charset="0"/>
            </a:rPr>
            <a:t>The 30-day post-SACT mortality rates have been adjusted for variations in patient case mix, allowing for comparisons to be made across trusts, or within a trust over time.</a:t>
          </a:r>
        </a:p>
        <a:p>
          <a:pPr>
            <a:lnSpc>
              <a:spcPct val="150000"/>
            </a:lnSpc>
            <a:spcAft>
              <a:spcPts val="0"/>
            </a:spcAft>
          </a:pPr>
          <a:endParaRPr lang="en-GB" sz="400" b="1" u="none" baseline="0">
            <a:effectLst/>
            <a:latin typeface="Arial" panose="020B0604020202020204" pitchFamily="34" charset="0"/>
            <a:ea typeface="Calibri" panose="020F0502020204030204" pitchFamily="34" charset="0"/>
            <a:cs typeface="Arial" panose="020B0604020202020204" pitchFamily="34" charset="0"/>
          </a:endParaRPr>
        </a:p>
        <a:p>
          <a:pPr>
            <a:lnSpc>
              <a:spcPct val="150000"/>
            </a:lnSpc>
            <a:spcAft>
              <a:spcPts val="0"/>
            </a:spcAft>
          </a:pPr>
          <a:r>
            <a:rPr lang="en-GB" sz="1200" b="1" u="none" baseline="0">
              <a:effectLst/>
              <a:latin typeface="Arial" panose="020B0604020202020204" pitchFamily="34" charset="0"/>
              <a:ea typeface="Calibri" panose="020F0502020204030204" pitchFamily="34" charset="0"/>
              <a:cs typeface="Arial" panose="020B0604020202020204" pitchFamily="34" charset="0"/>
            </a:rPr>
            <a:t>The results are presented for the following tumour sites: acute lymphoblastic leukaemia (ALL), and acute myeloid leukaemia (AML). </a:t>
          </a:r>
        </a:p>
      </xdr:txBody>
    </xdr:sp>
    <xdr:clientData/>
  </xdr:oneCellAnchor>
  <xdr:twoCellAnchor editAs="oneCell">
    <xdr:from>
      <xdr:col>15</xdr:col>
      <xdr:colOff>876300</xdr:colOff>
      <xdr:row>0</xdr:row>
      <xdr:rowOff>171450</xdr:rowOff>
    </xdr:from>
    <xdr:to>
      <xdr:col>16</xdr:col>
      <xdr:colOff>457002</xdr:colOff>
      <xdr:row>5</xdr:row>
      <xdr:rowOff>171331</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91675" y="171450"/>
          <a:ext cx="1580952" cy="9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1</xdr:row>
      <xdr:rowOff>28573</xdr:rowOff>
    </xdr:from>
    <xdr:to>
      <xdr:col>18</xdr:col>
      <xdr:colOff>352425</xdr:colOff>
      <xdr:row>71</xdr:row>
      <xdr:rowOff>85725</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342900" y="219073"/>
          <a:ext cx="10982325" cy="15268577"/>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xdr:col>
      <xdr:colOff>152400</xdr:colOff>
      <xdr:row>4</xdr:row>
      <xdr:rowOff>104773</xdr:rowOff>
    </xdr:from>
    <xdr:to>
      <xdr:col>16</xdr:col>
      <xdr:colOff>381000</xdr:colOff>
      <xdr:row>65</xdr:row>
      <xdr:rowOff>180974</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62000" y="1009648"/>
          <a:ext cx="9372600" cy="1169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This workbook provides case-mix adjusted 30-day mortality post-SACT rates (in percentage) for the following cancer sites: Acute lymphoblastic leukaemia (ALL), and Acute myeloid leukaemia (AML).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number of patients treated refers to patients who have received their last treatment in 2017-19 for ALL and 2018-19 for AML. This therefore excludes patients still receiving treatment in 2020. Each patient was allocated to the trust where they received their final treatment, regardless of any prior treatment received at other trusts.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National Cancer Registration and Analysis Service (NCRAS), part of Public Health England (PHE), is the population-based cancer registry for England. It receives data from across the National Health Service (NHS) and produces the National Cancer Registration Dataset for England</a:t>
          </a:r>
          <a:r>
            <a:rPr kumimoji="0" lang="en-GB" sz="1200" b="0" i="0" u="none" strike="noStrike" kern="0" cap="none" spc="0" normalizeH="0" baseline="0" noProof="0">
              <a:ln>
                <a:noFill/>
              </a:ln>
              <a:solidFill>
                <a:srgbClr val="00AB8E"/>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The SACT dataset</a:t>
          </a:r>
          <a:r>
            <a:rPr kumimoji="0" lang="en-GB" sz="1200" b="0" i="0" u="none" strike="noStrike" kern="0" cap="none" spc="0" normalizeH="0" baseline="0" noProof="0">
              <a:ln>
                <a:noFill/>
              </a:ln>
              <a:solidFill>
                <a:srgbClr val="00AB8E"/>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collects systemic anti-cancer therapy activity from all NHS England providers. For the purposes of the analysis, patients were selected from the National Cancer Registration Dataset</a:t>
          </a:r>
          <a:r>
            <a:rPr kumimoji="0" lang="en-GB" sz="1200" b="0" i="0" u="none" strike="noStrike" kern="0" cap="none" spc="0" normalizeH="0" baseline="0" noProof="0">
              <a:ln>
                <a:noFill/>
              </a:ln>
              <a:solidFill>
                <a:srgbClr val="00AB8E"/>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This cohort of patients was then linked to SACT dataset</a:t>
          </a:r>
          <a:r>
            <a:rPr kumimoji="0" lang="en-GB" sz="1200" b="0" i="0" u="none" strike="noStrike" kern="0" cap="none" spc="0" normalizeH="0" baseline="0" noProof="0">
              <a:ln>
                <a:noFill/>
              </a:ln>
              <a:solidFill>
                <a:srgbClr val="00AB8E"/>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on NHS number in order to retrieve the latest treatment records for these patients. Certain restrictions were applied to the data to ensure the appropriate patients and treatments were selected for each cancer site. These restrictions mean that some trusts may have no data included in the workbook because their patients and patients’ treatment activity did not fit the criteria applied. The restrictions applied to the data are outlined below.</a:t>
          </a:r>
          <a:r>
            <a:rPr lang="en-GB" sz="1200">
              <a:effectLst/>
              <a:latin typeface="Arial" panose="020B0604020202020204" pitchFamily="34" charset="0"/>
              <a:ea typeface="Times New Roman" panose="02020603050405020304" pitchFamily="18"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a:effectLst/>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a:solidFill>
                <a:srgbClr val="98002E"/>
              </a:solidFill>
              <a:effectLst/>
              <a:latin typeface="Arial" panose="020B0604020202020204" pitchFamily="34" charset="0"/>
              <a:ea typeface="Times New Roman" panose="02020603050405020304" pitchFamily="18" charset="0"/>
              <a:cs typeface="Arial" panose="020B0604020202020204" pitchFamily="34" charset="0"/>
            </a:rPr>
            <a:t>Tumour restrictions</a:t>
          </a:r>
          <a:endParaRPr lang="en-GB" sz="1200">
            <a:solidFill>
              <a:srgbClr val="98002E"/>
            </a:solidFill>
            <a:effectLst/>
            <a:latin typeface="Arial" panose="020B0604020202020204" pitchFamily="34" charset="0"/>
            <a:ea typeface="Arial" panose="020B0604020202020204" pitchFamily="34" charset="0"/>
            <a:cs typeface="Times New Roman" panose="02020603050405020304" pitchFamily="18" charset="0"/>
          </a:endParaRPr>
        </a:p>
        <a:p>
          <a:pPr marL="342900" lvl="0" indent="-342900">
            <a:lnSpc>
              <a:spcPct val="107000"/>
            </a:lnSpc>
            <a:spcAft>
              <a:spcPts val="0"/>
            </a:spcAft>
            <a:buFont typeface="Symbol" panose="05050102010706020507" pitchFamily="18" charset="2"/>
            <a:buChar char=""/>
          </a:pPr>
          <a:r>
            <a:rPr lang="en-GB" sz="1200">
              <a:effectLst/>
              <a:latin typeface="Arial" panose="020B0604020202020204" pitchFamily="34" charset="0"/>
              <a:ea typeface="Times New Roman" panose="02020603050405020304" pitchFamily="18" charset="0"/>
              <a:cs typeface="Arial" panose="020B0604020202020204" pitchFamily="34" charset="0"/>
            </a:rPr>
            <a:t>Diagnosis was restricted to</a:t>
          </a:r>
          <a:r>
            <a:rPr lang="en-GB" sz="1200" baseline="0">
              <a:effectLst/>
              <a:latin typeface="Arial" panose="020B0604020202020204" pitchFamily="34" charset="0"/>
              <a:ea typeface="Times New Roman" panose="02020603050405020304" pitchFamily="18" charset="0"/>
              <a:cs typeface="Arial" panose="020B0604020202020204" pitchFamily="34" charset="0"/>
            </a:rPr>
            <a:t> </a:t>
          </a:r>
          <a:r>
            <a:rPr lang="en-GB" sz="1200">
              <a:effectLst/>
              <a:latin typeface="Arial" panose="020B0604020202020204" pitchFamily="34" charset="0"/>
              <a:ea typeface="Times New Roman" panose="02020603050405020304" pitchFamily="18" charset="0"/>
              <a:cs typeface="Arial" panose="020B0604020202020204" pitchFamily="34" charset="0"/>
            </a:rPr>
            <a:t>diagnoses between 2010 and 2018.</a:t>
          </a:r>
          <a:endParaRPr lang="en-GB" sz="1200">
            <a:effectLst/>
            <a:latin typeface="Arial" panose="020B0604020202020204" pitchFamily="34" charset="0"/>
            <a:ea typeface="Arial" panose="020B0604020202020204" pitchFamily="34" charset="0"/>
            <a:cs typeface="Times New Roman" panose="02020603050405020304" pitchFamily="18" charset="0"/>
          </a:endParaRPr>
        </a:p>
        <a:p>
          <a:pPr marL="342900" lvl="0" indent="-342900">
            <a:lnSpc>
              <a:spcPct val="107000"/>
            </a:lnSpc>
            <a:spcAft>
              <a:spcPts val="800"/>
            </a:spcAft>
            <a:buFont typeface="Symbol" panose="05050102010706020507" pitchFamily="18" charset="2"/>
            <a:buChar char=""/>
          </a:pPr>
          <a:r>
            <a:rPr lang="en-GB" sz="1200">
              <a:effectLst/>
              <a:latin typeface="Arial" panose="020B0604020202020204" pitchFamily="34" charset="0"/>
              <a:ea typeface="Times New Roman" panose="02020603050405020304" pitchFamily="18" charset="0"/>
              <a:cs typeface="Arial" panose="020B0604020202020204" pitchFamily="34" charset="0"/>
            </a:rPr>
            <a:t>Patients whose most recent cancer diagnosis was one of the cancer sites of interest were selected. If patients had more than one cancer</a:t>
          </a:r>
          <a:r>
            <a:rPr lang="en-GB" sz="1200" baseline="0">
              <a:effectLst/>
              <a:latin typeface="Arial" panose="020B0604020202020204" pitchFamily="34" charset="0"/>
              <a:ea typeface="Times New Roman" panose="02020603050405020304" pitchFamily="18" charset="0"/>
              <a:cs typeface="Arial" panose="020B0604020202020204" pitchFamily="34" charset="0"/>
            </a:rPr>
            <a:t> type </a:t>
          </a:r>
          <a:r>
            <a:rPr lang="en-GB" sz="1200">
              <a:effectLst/>
              <a:latin typeface="Arial" panose="020B0604020202020204" pitchFamily="34" charset="0"/>
              <a:ea typeface="Times New Roman" panose="02020603050405020304" pitchFamily="18" charset="0"/>
              <a:cs typeface="Arial" panose="020B0604020202020204" pitchFamily="34" charset="0"/>
            </a:rPr>
            <a:t>diagnosed on the same day, the cancer group we were analysing was selected.</a:t>
          </a:r>
          <a:endParaRPr lang="en-GB" sz="1200">
            <a:effectLst/>
            <a:latin typeface="Arial" panose="020B0604020202020204" pitchFamily="34" charset="0"/>
            <a:ea typeface="Arial" panose="020B0604020202020204" pitchFamily="34" charset="0"/>
            <a:cs typeface="Times New Roman" panose="02020603050405020304" pitchFamily="18" charset="0"/>
          </a:endParaRPr>
        </a:p>
        <a:p>
          <a:pPr>
            <a:lnSpc>
              <a:spcPct val="107000"/>
            </a:lnSpc>
            <a:spcAft>
              <a:spcPts val="0"/>
            </a:spcAft>
          </a:pPr>
          <a:r>
            <a:rPr lang="en-GB" sz="1200" b="1">
              <a:solidFill>
                <a:srgbClr val="98002E"/>
              </a:solidFill>
              <a:effectLst/>
              <a:latin typeface="Arial" panose="020B0604020202020204" pitchFamily="34" charset="0"/>
              <a:ea typeface="Times New Roman" panose="02020603050405020304" pitchFamily="18" charset="0"/>
              <a:cs typeface="Arial" panose="020B0604020202020204" pitchFamily="34" charset="0"/>
            </a:rPr>
            <a:t>Data completeness restrictions </a:t>
          </a:r>
          <a:endParaRPr lang="en-GB" sz="1200">
            <a:solidFill>
              <a:srgbClr val="98002E"/>
            </a:solidFill>
            <a:effectLst/>
            <a:latin typeface="Arial" panose="020B0604020202020204" pitchFamily="34" charset="0"/>
            <a:ea typeface="Arial" panose="020B0604020202020204" pitchFamily="34" charset="0"/>
            <a:cs typeface="Times New Roman" panose="02020603050405020304" pitchFamily="18" charset="0"/>
          </a:endParaRPr>
        </a:p>
        <a:p>
          <a:pPr marL="342900" lvl="0" indent="-342900">
            <a:lnSpc>
              <a:spcPct val="107000"/>
            </a:lnSpc>
            <a:spcAft>
              <a:spcPts val="0"/>
            </a:spcAft>
            <a:buFont typeface="Symbol" panose="05050102010706020507" pitchFamily="18" charset="2"/>
            <a:buChar char=""/>
          </a:pPr>
          <a:r>
            <a:rPr lang="en-GB" sz="1200">
              <a:solidFill>
                <a:schemeClr val="tx1"/>
              </a:solidFill>
              <a:effectLst/>
              <a:latin typeface="Arial" panose="020B0604020202020204" pitchFamily="34" charset="0"/>
              <a:ea typeface="Times New Roman" panose="02020603050405020304" pitchFamily="18" charset="0"/>
              <a:cs typeface="Arial" panose="020B0604020202020204" pitchFamily="34" charset="0"/>
            </a:rPr>
            <a:t>Trusts with less than 70% completeness for the following key variables: performance status and co-morbidity score, were excluded from the analysis. Please note that these variables were sourced from the SACT dataset</a:t>
          </a:r>
          <a:r>
            <a:rPr lang="en-GB" sz="1200" b="0">
              <a:solidFill>
                <a:srgbClr val="00AB8E"/>
              </a:solidFill>
              <a:effectLst/>
              <a:latin typeface="Arial" panose="020B0604020202020204" pitchFamily="34" charset="0"/>
              <a:ea typeface="Times New Roman" panose="02020603050405020304" pitchFamily="18" charset="0"/>
              <a:cs typeface="Arial" panose="020B0604020202020204" pitchFamily="34" charset="0"/>
            </a:rPr>
            <a:t>**</a:t>
          </a:r>
          <a:r>
            <a:rPr lang="en-GB" sz="1200">
              <a:solidFill>
                <a:schemeClr val="tx1"/>
              </a:solidFill>
              <a:effectLst/>
              <a:latin typeface="Arial" panose="020B0604020202020204" pitchFamily="34" charset="0"/>
              <a:ea typeface="Times New Roman" panose="02020603050405020304" pitchFamily="18" charset="0"/>
              <a:cs typeface="Arial" panose="020B0604020202020204" pitchFamily="34" charset="0"/>
            </a:rPr>
            <a:t> and the National Cancer Registration Dataset</a:t>
          </a:r>
          <a:r>
            <a:rPr lang="en-GB" sz="1200">
              <a:solidFill>
                <a:srgbClr val="00AB8E"/>
              </a:solidFill>
              <a:effectLst/>
              <a:latin typeface="Arial" panose="020B0604020202020204" pitchFamily="34" charset="0"/>
              <a:ea typeface="Times New Roman" panose="02020603050405020304" pitchFamily="18" charset="0"/>
              <a:cs typeface="Arial" panose="020B0604020202020204" pitchFamily="34" charset="0"/>
            </a:rPr>
            <a:t>*</a:t>
          </a:r>
          <a:r>
            <a:rPr lang="en-GB" sz="1200">
              <a:solidFill>
                <a:schemeClr val="tx1"/>
              </a:solidFill>
              <a:effectLst/>
              <a:latin typeface="Arial" panose="020B0604020202020204" pitchFamily="34" charset="0"/>
              <a:ea typeface="Times New Roman" panose="02020603050405020304" pitchFamily="18" charset="0"/>
              <a:cs typeface="Arial" panose="020B0604020202020204" pitchFamily="34" charset="0"/>
            </a:rPr>
            <a:t>. For CMAR reports, cancer sites were selected for analysis on the basis that less than 20% of trusts would be excluded using the 70% completeness threshold. Initial project design stages showed a higher percentage of trusts (~30%) being excluded for ALL and AML. These were set as ‘one-off’ releases on this basis. </a:t>
          </a:r>
          <a:r>
            <a:rPr lang="en-GB" sz="1200" baseline="0">
              <a:solidFill>
                <a:schemeClr val="tx1"/>
              </a:solidFill>
              <a:effectLst/>
              <a:latin typeface="Arial" panose="020B0604020202020204" pitchFamily="34" charset="0"/>
              <a:ea typeface="Times New Roman" panose="02020603050405020304" pitchFamily="18" charset="0"/>
              <a:cs typeface="Arial" panose="020B0604020202020204" pitchFamily="34" charset="0"/>
            </a:rPr>
            <a:t>The final trust exclusion rates for each site are as follows:</a:t>
          </a:r>
        </a:p>
        <a:p>
          <a:pPr marL="800100" lvl="1" indent="-342900">
            <a:lnSpc>
              <a:spcPct val="107000"/>
            </a:lnSpc>
            <a:spcAft>
              <a:spcPts val="0"/>
            </a:spcAft>
            <a:buFont typeface="Courier New" panose="02070309020205020404" pitchFamily="49" charset="0"/>
            <a:buChar char="o"/>
          </a:pPr>
          <a:r>
            <a:rPr lang="en-GB" sz="1200" baseline="0">
              <a:solidFill>
                <a:schemeClr val="tx1"/>
              </a:solidFill>
              <a:effectLst/>
              <a:latin typeface="Arial" panose="020B0604020202020204" pitchFamily="34" charset="0"/>
              <a:ea typeface="Times New Roman" panose="02020603050405020304" pitchFamily="18" charset="0"/>
              <a:cs typeface="Arial" panose="020B0604020202020204" pitchFamily="34" charset="0"/>
            </a:rPr>
            <a:t>ALL (23% of trusts excluded)</a:t>
          </a:r>
        </a:p>
        <a:p>
          <a:pPr marL="800100" lvl="1" indent="-342900">
            <a:lnSpc>
              <a:spcPct val="107000"/>
            </a:lnSpc>
            <a:spcAft>
              <a:spcPts val="0"/>
            </a:spcAft>
            <a:buFont typeface="Courier New" panose="02070309020205020404" pitchFamily="49" charset="0"/>
            <a:buChar char="o"/>
          </a:pPr>
          <a:r>
            <a:rPr lang="en-GB" sz="1200" baseline="0">
              <a:solidFill>
                <a:schemeClr val="tx1"/>
              </a:solidFill>
              <a:effectLst/>
              <a:latin typeface="Arial" panose="020B0604020202020204" pitchFamily="34" charset="0"/>
              <a:ea typeface="Times New Roman" panose="02020603050405020304" pitchFamily="18" charset="0"/>
              <a:cs typeface="Arial" panose="020B0604020202020204" pitchFamily="34" charset="0"/>
            </a:rPr>
            <a:t>AML (25% of trusts excluded)</a:t>
          </a:r>
        </a:p>
        <a:p>
          <a:pPr marL="800100" lvl="1" indent="-342900">
            <a:lnSpc>
              <a:spcPct val="107000"/>
            </a:lnSpc>
            <a:spcAft>
              <a:spcPts val="0"/>
            </a:spcAft>
            <a:buFont typeface="Courier New" panose="02070309020205020404" pitchFamily="49" charset="0"/>
            <a:buChar char="o"/>
          </a:pPr>
          <a:endParaRPr lang="en-GB" sz="1200">
            <a:solidFill>
              <a:schemeClr val="tx1"/>
            </a:solidFill>
            <a:effectLst/>
            <a:latin typeface="Arial" panose="020B0604020202020204" pitchFamily="34" charset="0"/>
            <a:ea typeface="Arial" panose="020B0604020202020204" pitchFamily="34" charset="0"/>
            <a:cs typeface="Times New Roman" panose="02020603050405020304" pitchFamily="18" charset="0"/>
          </a:endParaRPr>
        </a:p>
        <a:p>
          <a:pPr>
            <a:lnSpc>
              <a:spcPct val="107000"/>
            </a:lnSpc>
            <a:spcAft>
              <a:spcPts val="0"/>
            </a:spcAft>
          </a:pPr>
          <a:r>
            <a:rPr lang="en-GB" sz="1200" b="1">
              <a:solidFill>
                <a:srgbClr val="98002E"/>
              </a:solidFill>
              <a:effectLst/>
              <a:latin typeface="Arial" panose="020B0604020202020204" pitchFamily="34" charset="0"/>
              <a:ea typeface="Times New Roman" panose="02020603050405020304" pitchFamily="18" charset="0"/>
              <a:cs typeface="Arial" panose="020B0604020202020204" pitchFamily="34" charset="0"/>
            </a:rPr>
            <a:t>Age restrictions</a:t>
          </a:r>
          <a:endParaRPr lang="en-GB" sz="1200">
            <a:solidFill>
              <a:srgbClr val="98002E"/>
            </a:solidFill>
            <a:effectLst/>
            <a:latin typeface="Arial" panose="020B0604020202020204" pitchFamily="34" charset="0"/>
            <a:ea typeface="Arial" panose="020B0604020202020204" pitchFamily="34" charset="0"/>
            <a:cs typeface="Times New Roman" panose="02020603050405020304" pitchFamily="18" charset="0"/>
          </a:endParaRPr>
        </a:p>
        <a:p>
          <a:pPr marL="342900" lvl="0" indent="-342900">
            <a:lnSpc>
              <a:spcPct val="107000"/>
            </a:lnSpc>
            <a:spcAft>
              <a:spcPts val="0"/>
            </a:spcAft>
            <a:buFont typeface="Symbol" panose="05050102010706020507" pitchFamily="18" charset="2"/>
            <a:buChar char=""/>
          </a:pPr>
          <a:r>
            <a:rPr lang="en-GB" sz="1200">
              <a:effectLst/>
              <a:latin typeface="Arial" panose="020B0604020202020204" pitchFamily="34" charset="0"/>
              <a:ea typeface="Times New Roman" panose="02020603050405020304" pitchFamily="18" charset="0"/>
              <a:cs typeface="Arial" panose="020B0604020202020204" pitchFamily="34" charset="0"/>
            </a:rPr>
            <a:t>The cohort was restricted to those aged </a:t>
          </a:r>
          <a:r>
            <a:rPr lang="en-GB" sz="1200">
              <a:solidFill>
                <a:schemeClr val="tx1"/>
              </a:solidFill>
              <a:effectLst/>
              <a:latin typeface="Arial" panose="020B0604020202020204" pitchFamily="34" charset="0"/>
              <a:ea typeface="Times New Roman" panose="02020603050405020304" pitchFamily="18" charset="0"/>
              <a:cs typeface="Arial" panose="020B0604020202020204" pitchFamily="34" charset="0"/>
            </a:rPr>
            <a:t>18+ years. As this covers an adult cohort, the following children’s hospitals have been </a:t>
          </a:r>
          <a:r>
            <a:rPr lang="en-GB" sz="1200" baseline="0">
              <a:solidFill>
                <a:schemeClr val="tx1"/>
              </a:solidFill>
              <a:effectLst/>
              <a:latin typeface="Arial" panose="020B0604020202020204" pitchFamily="34" charset="0"/>
              <a:ea typeface="Times New Roman" panose="02020603050405020304" pitchFamily="18" charset="0"/>
              <a:cs typeface="Arial" panose="020B0604020202020204" pitchFamily="34" charset="0"/>
            </a:rPr>
            <a:t>excluded from analysis:</a:t>
          </a:r>
        </a:p>
        <a:p>
          <a:pPr marL="800100" lvl="1" indent="-342900">
            <a:lnSpc>
              <a:spcPct val="107000"/>
            </a:lnSpc>
            <a:spcAft>
              <a:spcPts val="0"/>
            </a:spcAft>
            <a:buFont typeface="Courier New" panose="02070309020205020404" pitchFamily="49" charset="0"/>
            <a:buChar char="o"/>
          </a:pPr>
          <a:r>
            <a:rPr lang="en-GB" sz="1200" baseline="0">
              <a:solidFill>
                <a:schemeClr val="tx1"/>
              </a:solidFill>
              <a:effectLst/>
              <a:latin typeface="Arial" panose="020B0604020202020204" pitchFamily="34" charset="0"/>
              <a:ea typeface="Times New Roman" panose="02020603050405020304" pitchFamily="18" charset="0"/>
              <a:cs typeface="Arial" panose="020B0604020202020204" pitchFamily="34" charset="0"/>
            </a:rPr>
            <a:t>Alder Hey Children's NHS Foundation Trust</a:t>
          </a:r>
        </a:p>
        <a:p>
          <a:pPr marL="800100" lvl="1" indent="-342900">
            <a:lnSpc>
              <a:spcPct val="107000"/>
            </a:lnSpc>
            <a:spcAft>
              <a:spcPts val="0"/>
            </a:spcAft>
            <a:buFont typeface="Courier New" panose="02070309020205020404" pitchFamily="49" charset="0"/>
            <a:buChar char="o"/>
          </a:pPr>
          <a:r>
            <a:rPr lang="en-GB" sz="1200" baseline="0">
              <a:solidFill>
                <a:schemeClr val="tx1"/>
              </a:solidFill>
              <a:effectLst/>
              <a:latin typeface="Arial" panose="020B0604020202020204" pitchFamily="34" charset="0"/>
              <a:ea typeface="Times New Roman" panose="02020603050405020304" pitchFamily="18" charset="0"/>
              <a:cs typeface="Arial" panose="020B0604020202020204" pitchFamily="34" charset="0"/>
            </a:rPr>
            <a:t>Birmingham Women's and Children's NHS Foundation Trust</a:t>
          </a:r>
        </a:p>
        <a:p>
          <a:pPr marL="800100" lvl="1" indent="-342900">
            <a:lnSpc>
              <a:spcPct val="107000"/>
            </a:lnSpc>
            <a:spcAft>
              <a:spcPts val="0"/>
            </a:spcAft>
            <a:buFont typeface="Courier New" panose="02070309020205020404" pitchFamily="49" charset="0"/>
            <a:buChar char="o"/>
          </a:pPr>
          <a:r>
            <a:rPr lang="en-GB" sz="1200" baseline="0">
              <a:solidFill>
                <a:schemeClr val="tx1"/>
              </a:solidFill>
              <a:effectLst/>
              <a:latin typeface="Arial" panose="020B0604020202020204" pitchFamily="34" charset="0"/>
              <a:ea typeface="Times New Roman" panose="02020603050405020304" pitchFamily="18" charset="0"/>
              <a:cs typeface="Arial" panose="020B0604020202020204" pitchFamily="34" charset="0"/>
            </a:rPr>
            <a:t>Great Ormond Street Hospital for Children NHS Trust</a:t>
          </a:r>
        </a:p>
        <a:p>
          <a:pPr marL="800100" lvl="1" indent="-342900">
            <a:lnSpc>
              <a:spcPct val="107000"/>
            </a:lnSpc>
            <a:spcAft>
              <a:spcPts val="0"/>
            </a:spcAft>
            <a:buFont typeface="Courier New" panose="02070309020205020404" pitchFamily="49" charset="0"/>
            <a:buChar char="o"/>
          </a:pPr>
          <a:r>
            <a:rPr lang="en-GB" sz="1200" baseline="0">
              <a:solidFill>
                <a:schemeClr val="tx1"/>
              </a:solidFill>
              <a:effectLst/>
              <a:latin typeface="Arial" panose="020B0604020202020204" pitchFamily="34" charset="0"/>
              <a:ea typeface="Times New Roman" panose="02020603050405020304" pitchFamily="18" charset="0"/>
              <a:cs typeface="Arial" panose="020B0604020202020204" pitchFamily="34" charset="0"/>
            </a:rPr>
            <a:t>Sheffield Children's NHS Foundation Trust</a:t>
          </a:r>
        </a:p>
        <a:p>
          <a:pPr marL="342900" lvl="0" indent="-342900">
            <a:lnSpc>
              <a:spcPct val="107000"/>
            </a:lnSpc>
            <a:spcAft>
              <a:spcPts val="800"/>
            </a:spcAft>
            <a:buFont typeface="Symbol" panose="05050102010706020507" pitchFamily="18" charset="2"/>
            <a:buChar char=""/>
          </a:pPr>
          <a:endParaRPr lang="en-GB" sz="1200">
            <a:solidFill>
              <a:schemeClr val="tx1"/>
            </a:solidFill>
            <a:effectLst/>
            <a:latin typeface="Arial" panose="020B0604020202020204" pitchFamily="34" charset="0"/>
            <a:ea typeface="Times New Roman" panose="02020603050405020304" pitchFamily="18" charset="0"/>
            <a:cs typeface="Arial" panose="020B0604020202020204" pitchFamily="34" charset="0"/>
          </a:endParaRPr>
        </a:p>
        <a:p>
          <a:pPr>
            <a:lnSpc>
              <a:spcPct val="107000"/>
            </a:lnSpc>
            <a:spcAft>
              <a:spcPts val="0"/>
            </a:spcAft>
          </a:pPr>
          <a:r>
            <a:rPr lang="en-GB" sz="1200" b="1">
              <a:solidFill>
                <a:srgbClr val="98002E"/>
              </a:solidFill>
              <a:effectLst/>
              <a:latin typeface="Arial" panose="020B0604020202020204" pitchFamily="34" charset="0"/>
              <a:ea typeface="Times New Roman" panose="02020603050405020304" pitchFamily="18" charset="0"/>
              <a:cs typeface="Arial" panose="020B0604020202020204" pitchFamily="34" charset="0"/>
            </a:rPr>
            <a:t>30-day mortality post-SACT restrictions</a:t>
          </a:r>
        </a:p>
        <a:p>
          <a:pPr marL="342900" lvl="0" indent="-342900">
            <a:lnSpc>
              <a:spcPct val="107000"/>
            </a:lnSpc>
            <a:spcAft>
              <a:spcPts val="0"/>
            </a:spcAft>
            <a:buFont typeface="Symbol" panose="05050102010706020507" pitchFamily="18" charset="2"/>
            <a:buChar char=""/>
          </a:pPr>
          <a:r>
            <a:rPr lang="en-GB" sz="1200">
              <a:solidFill>
                <a:schemeClr val="dk1"/>
              </a:solidFill>
              <a:effectLst/>
              <a:latin typeface="Arial" panose="020B0604020202020204" pitchFamily="34" charset="0"/>
              <a:ea typeface="Times New Roman" panose="02020603050405020304" pitchFamily="18" charset="0"/>
              <a:cs typeface="Arial" panose="020B0604020202020204" pitchFamily="34" charset="0"/>
            </a:rPr>
            <a:t>We count deaths (for any reason) within 30 days of the date SACT treatment was last administered. For oral treatments the 30-day window starts 28 days after the last administration date recorded in SACT, as most oral treatments have a prescription length of 28 days. Please see the CDF methodology document</a:t>
          </a:r>
          <a:r>
            <a:rPr lang="en-GB" sz="1200" b="1" baseline="30000">
              <a:solidFill>
                <a:srgbClr val="00AB8E"/>
              </a:solidFill>
              <a:effectLst/>
              <a:latin typeface="Arial" panose="020B0604020202020204" pitchFamily="34" charset="0"/>
              <a:ea typeface="Times New Roman" panose="02020603050405020304" pitchFamily="18" charset="0"/>
              <a:cs typeface="Arial" panose="020B0604020202020204" pitchFamily="34" charset="0"/>
            </a:rPr>
            <a:t>†</a:t>
          </a:r>
          <a:r>
            <a:rPr lang="en-GB" sz="1200">
              <a:solidFill>
                <a:schemeClr val="dk1"/>
              </a:solidFill>
              <a:effectLst/>
              <a:latin typeface="Arial" panose="020B0604020202020204" pitchFamily="34" charset="0"/>
              <a:ea typeface="Times New Roman" panose="02020603050405020304" pitchFamily="18" charset="0"/>
              <a:cs typeface="Arial" panose="020B0604020202020204" pitchFamily="34" charset="0"/>
            </a:rPr>
            <a:t> for further details.   </a:t>
          </a:r>
        </a:p>
        <a:p>
          <a:pPr>
            <a:lnSpc>
              <a:spcPct val="107000"/>
            </a:lnSpc>
            <a:spcAft>
              <a:spcPts val="0"/>
            </a:spcAft>
          </a:pPr>
          <a:endParaRPr lang="en-GB" sz="1200" b="1">
            <a:solidFill>
              <a:srgbClr val="98002E"/>
            </a:solidFill>
            <a:effectLst/>
            <a:latin typeface="Arial" panose="020B0604020202020204" pitchFamily="34" charset="0"/>
            <a:ea typeface="Times New Roman" panose="02020603050405020304" pitchFamily="18" charset="0"/>
            <a:cs typeface="Arial" panose="020B0604020202020204" pitchFamily="34" charset="0"/>
          </a:endParaRPr>
        </a:p>
        <a:p>
          <a:pPr>
            <a:lnSpc>
              <a:spcPct val="107000"/>
            </a:lnSpc>
            <a:spcAft>
              <a:spcPts val="0"/>
            </a:spcAft>
          </a:pPr>
          <a:r>
            <a:rPr lang="en-GB" sz="1200" b="1">
              <a:solidFill>
                <a:srgbClr val="98002E"/>
              </a:solidFill>
              <a:effectLst/>
              <a:latin typeface="Arial" panose="020B0604020202020204" pitchFamily="34" charset="0"/>
              <a:ea typeface="Times New Roman" panose="02020603050405020304" pitchFamily="18" charset="0"/>
              <a:cs typeface="Arial" panose="020B0604020202020204" pitchFamily="34" charset="0"/>
            </a:rPr>
            <a:t>Adjustments</a:t>
          </a:r>
        </a:p>
        <a:p>
          <a:pPr marL="342900" lvl="0" indent="-342900">
            <a:lnSpc>
              <a:spcPct val="107000"/>
            </a:lnSpc>
            <a:spcAft>
              <a:spcPts val="0"/>
            </a:spcAft>
            <a:buFont typeface="Symbol" panose="05050102010706020507" pitchFamily="18" charset="2"/>
            <a:buChar char=""/>
          </a:pPr>
          <a:r>
            <a:rPr lang="en-GB" sz="1200">
              <a:solidFill>
                <a:schemeClr val="dk1"/>
              </a:solidFill>
              <a:effectLst/>
              <a:latin typeface="Arial" panose="020B0604020202020204" pitchFamily="34" charset="0"/>
              <a:ea typeface="Times New Roman" panose="02020603050405020304" pitchFamily="18" charset="0"/>
              <a:cs typeface="Arial" panose="020B0604020202020204" pitchFamily="34" charset="0"/>
            </a:rPr>
            <a:t>Adjusted for Age, Sex, Co-morbidity score, Deprivation status, Ethnicity, and Performance status.</a:t>
          </a:r>
        </a:p>
        <a:p>
          <a:pPr marL="342900" lvl="0" indent="-342900">
            <a:lnSpc>
              <a:spcPct val="107000"/>
            </a:lnSpc>
            <a:spcAft>
              <a:spcPts val="0"/>
            </a:spcAft>
            <a:buFont typeface="Symbol" panose="05050102010706020507" pitchFamily="18" charset="2"/>
            <a:buChar char=""/>
          </a:pPr>
          <a:endParaRPr lang="en-GB" sz="1200">
            <a:solidFill>
              <a:schemeClr val="dk1"/>
            </a:solidFill>
            <a:effectLst/>
            <a:latin typeface="Arial" panose="020B0604020202020204" pitchFamily="34" charset="0"/>
            <a:ea typeface="Times New Roman" panose="02020603050405020304" pitchFamily="18" charset="0"/>
            <a:cs typeface="Arial" panose="020B0604020202020204" pitchFamily="34" charset="0"/>
          </a:endParaRPr>
        </a:p>
        <a:p>
          <a:pPr>
            <a:lnSpc>
              <a:spcPct val="107000"/>
            </a:lnSpc>
            <a:spcAft>
              <a:spcPts val="0"/>
            </a:spcAft>
          </a:pPr>
          <a:r>
            <a:rPr lang="en-GB" sz="1200" b="1">
              <a:solidFill>
                <a:srgbClr val="98002E"/>
              </a:solidFill>
              <a:effectLst/>
              <a:latin typeface="Arial" panose="020B0604020202020204" pitchFamily="34" charset="0"/>
              <a:ea typeface="Arial" panose="020B0604020202020204" pitchFamily="34" charset="0"/>
              <a:cs typeface="Times New Roman" panose="02020603050405020304" pitchFamily="18" charset="0"/>
            </a:rPr>
            <a:t>Treatment restrictions</a:t>
          </a:r>
          <a:endParaRPr lang="en-GB" sz="1200">
            <a:solidFill>
              <a:srgbClr val="98002E"/>
            </a:solidFill>
            <a:effectLst/>
            <a:latin typeface="Arial" panose="020B0604020202020204" pitchFamily="34" charset="0"/>
            <a:ea typeface="Arial" panose="020B060402020202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Arial" panose="020B0604020202020204" pitchFamily="34" charset="0"/>
              <a:cs typeface="Arial" panose="020B0604020202020204" pitchFamily="34" charset="0"/>
            </a:rPr>
            <a:t>Within the analysis system used by the NCRAS, SACT data is linked at the patient level to the National Cancer Registration Dataset</a:t>
          </a:r>
          <a:r>
            <a:rPr kumimoji="0" lang="en-GB" sz="1300" b="1" i="0" u="none" strike="noStrike" kern="0" cap="none" spc="0" normalizeH="0" baseline="0" noProof="0">
              <a:ln>
                <a:noFill/>
              </a:ln>
              <a:solidFill>
                <a:srgbClr val="00AB8E"/>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Arial" panose="020B0604020202020204" pitchFamily="34" charset="0"/>
              <a:cs typeface="Arial" panose="020B0604020202020204" pitchFamily="34" charset="0"/>
            </a:rPr>
            <a:t> by NHS Number. For the purposes of the analysis, and to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Arial" panose="020B0604020202020204" pitchFamily="34" charset="0"/>
              <a:cs typeface="Arial" panose="020B0604020202020204" pitchFamily="34" charset="0"/>
            </a:rPr>
            <a:t>ensure that treatment </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Arial" panose="020B0604020202020204" pitchFamily="34" charset="0"/>
              <a:cs typeface="Arial" panose="020B0604020202020204" pitchFamily="34" charset="0"/>
            </a:rPr>
            <a:t>data was relevant to the cancer site, the following rules were applied when linking SACT data to the cohort of patients identified from the National Cancer Registration Dataset</a:t>
          </a:r>
          <a:r>
            <a:rPr kumimoji="0" lang="en-GB" sz="1300" b="0" i="0" u="none" strike="noStrike" kern="0" cap="none" spc="0" normalizeH="0" baseline="0" noProof="0">
              <a:ln>
                <a:noFill/>
              </a:ln>
              <a:solidFill>
                <a:srgbClr val="00AB8E"/>
              </a:solidFill>
              <a:effectLst/>
              <a:uLnTx/>
              <a:uFillTx/>
              <a:latin typeface="Arial" panose="020B0604020202020204" pitchFamily="34" charset="0"/>
              <a:ea typeface="Arial" panose="020B0604020202020204" pitchFamily="34" charset="0"/>
              <a:cs typeface="Arial" panose="020B0604020202020204" pitchFamily="34" charset="0"/>
            </a:rPr>
            <a:t>*</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Arial" panose="020B0604020202020204" pitchFamily="34" charset="0"/>
              <a:cs typeface="Arial" panose="020B0604020202020204" pitchFamily="34" charset="0"/>
            </a:rPr>
            <a:t>: </a:t>
          </a: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Arial" panose="020B060402020202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Arial" panose="020B0604020202020204" pitchFamily="34" charset="0"/>
              <a:cs typeface="Arial" panose="020B0604020202020204" pitchFamily="34" charset="0"/>
            </a:rPr>
            <a:t>For patients with only one cancer diagnosed, all treatment records within the relevant time frame (ALL: January 2017 - December 2019; AML: January 2018 - December 2019) were selected.</a:t>
          </a: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Arial" panose="020B060402020202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Arial" panose="020B0604020202020204" pitchFamily="34" charset="0"/>
              <a:cs typeface="Arial" panose="020B0604020202020204" pitchFamily="34" charset="0"/>
            </a:rPr>
            <a:t>For patients with more than one cancer diagnosed, treatment records were selected if they fit the following criteria:</a:t>
          </a: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Arial" panose="020B0604020202020204" pitchFamily="34" charset="0"/>
            <a:cs typeface="Times New Roman" panose="02020603050405020304" pitchFamily="18" charset="0"/>
          </a:endParaRPr>
        </a:p>
        <a:p>
          <a:pPr marL="1440000" marR="0" lvl="0" indent="-228600" defTabSz="914400" eaLnBrk="1" fontAlgn="auto" latinLnBrk="0" hangingPunct="1">
            <a:lnSpc>
              <a:spcPct val="107000"/>
            </a:lnSpc>
            <a:spcBef>
              <a:spcPts val="0"/>
            </a:spcBef>
            <a:spcAft>
              <a:spcPts val="0"/>
            </a:spcAft>
            <a:buClrTx/>
            <a:buSzTx/>
            <a:buFont typeface="+mj-lt"/>
            <a:buAutoNum type="alphaLcParenR"/>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Arial" panose="020B0604020202020204" pitchFamily="34" charset="0"/>
              <a:cs typeface="Arial" panose="020B0604020202020204" pitchFamily="34" charset="0"/>
            </a:rPr>
            <a:t>Within the relevant time frame.</a:t>
          </a:r>
        </a:p>
        <a:p>
          <a:pPr marL="1440000" marR="0" lvl="0" indent="-228600" defTabSz="914400" eaLnBrk="1" fontAlgn="auto" latinLnBrk="0" hangingPunct="1">
            <a:lnSpc>
              <a:spcPct val="107000"/>
            </a:lnSpc>
            <a:spcBef>
              <a:spcPts val="0"/>
            </a:spcBef>
            <a:spcAft>
              <a:spcPts val="0"/>
            </a:spcAft>
            <a:buClrTx/>
            <a:buSzTx/>
            <a:buFont typeface="+mj-lt"/>
            <a:buAutoNum type="alphaLcParenR"/>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Arial" panose="020B0604020202020204" pitchFamily="34" charset="0"/>
              <a:cs typeface="Arial" panose="020B0604020202020204" pitchFamily="34" charset="0"/>
            </a:rPr>
            <a:t>The first three characters of the primary diagnosis recorded in SACT for that treatment record matched the first three characters of the cancer site identified in the National Cancer Registration Dataset</a:t>
          </a:r>
          <a:r>
            <a:rPr kumimoji="0" lang="en-GB" sz="1200" b="0" i="0" u="none" strike="noStrike" kern="0" cap="none" spc="0" normalizeH="0" baseline="0" noProof="0">
              <a:ln>
                <a:noFill/>
              </a:ln>
              <a:solidFill>
                <a:srgbClr val="00AB8E"/>
              </a:solidFill>
              <a:effectLst/>
              <a:uLnTx/>
              <a:uFillTx/>
              <a:latin typeface="Arial" panose="020B0604020202020204" pitchFamily="34" charset="0"/>
              <a:ea typeface="Arial" panose="020B0604020202020204" pitchFamily="34" charset="0"/>
              <a:cs typeface="Arial" panose="020B0604020202020204" pitchFamily="34" charset="0"/>
            </a:rPr>
            <a:t>*</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Arial" panose="020B0604020202020204" pitchFamily="34" charset="0"/>
              <a:cs typeface="Arial" panose="020B0604020202020204" pitchFamily="34" charset="0"/>
            </a:rPr>
            <a:t>: </a:t>
          </a:r>
        </a:p>
        <a:p>
          <a:pPr marL="342900" marR="0" lvl="0" indent="-342900" defTabSz="914400" eaLnBrk="1" fontAlgn="auto" latinLnBrk="0" hangingPunct="1">
            <a:lnSpc>
              <a:spcPct val="107000"/>
            </a:lnSpc>
            <a:spcBef>
              <a:spcPts val="0"/>
            </a:spcBef>
            <a:spcAft>
              <a:spcPts val="800"/>
            </a:spcAft>
            <a:buClrTx/>
            <a:buSzTx/>
            <a:buFont typeface="+mj-lt"/>
            <a:buAutoNum type="arabicPeriod" startAt="3"/>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Arial" panose="020B0604020202020204" pitchFamily="34" charset="0"/>
              <a:cs typeface="Arial" panose="020B0604020202020204" pitchFamily="34" charset="0"/>
            </a:rPr>
            <a:t>For those patients with treatment records that did not fall within categories 1 and 2 outlined above, treatment records were selected if they were within the relevant timeframe</a:t>
          </a:r>
          <a:r>
            <a:rPr kumimoji="0" lang="en-GB" sz="1200" b="0" i="0" u="none" strike="noStrike" kern="0" cap="none" spc="0" normalizeH="0" baseline="0" noProof="0">
              <a:ln>
                <a:noFill/>
              </a:ln>
              <a:solidFill>
                <a:srgbClr val="00AB8E"/>
              </a:solidFill>
              <a:effectLst/>
              <a:uLnTx/>
              <a:uFillTx/>
              <a:latin typeface="Arial" panose="020B0604020202020204" pitchFamily="34" charset="0"/>
              <a:ea typeface="Arial" panose="020B0604020202020204" pitchFamily="34" charset="0"/>
              <a:cs typeface="Arial" panose="020B0604020202020204" pitchFamily="34" charset="0"/>
            </a:rPr>
            <a:t>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Arial" panose="020B0604020202020204" pitchFamily="34" charset="0"/>
              <a:cs typeface="Arial" panose="020B0604020202020204" pitchFamily="34" charset="0"/>
            </a:rPr>
            <a:t>and fell within 31 days before and 456 days after the diagnosis of interest. The decision to restrict based on the time between treatment and diagnosis is in accordance with the 'Linking treatment tables – chemotherapy, tumour resections and radiotherapy’ standard operating procedure</a:t>
          </a:r>
          <a:r>
            <a:rPr kumimoji="0" lang="en-GB" sz="1300" b="1" i="0" u="none" strike="noStrike" kern="0" cap="none" spc="0" normalizeH="0" baseline="30000" noProof="0">
              <a:ln>
                <a:noFill/>
              </a:ln>
              <a:solidFill>
                <a:srgbClr val="00AB8E"/>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Arial" panose="020B0604020202020204" pitchFamily="34" charset="0"/>
              <a:cs typeface="Arial" panose="020B0604020202020204" pitchFamily="34" charset="0"/>
            </a:rPr>
            <a:t>. The timeframes used ensure that treatment given soon after diagnosis is included for those patients where the diagnosis codes recorded in the National Cancer Registration Dataset</a:t>
          </a:r>
          <a:r>
            <a:rPr kumimoji="0" lang="en-GB" sz="1300" b="0" i="0" u="none" strike="noStrike" kern="0" cap="none" spc="0" normalizeH="0" baseline="0" noProof="0">
              <a:ln>
                <a:noFill/>
              </a:ln>
              <a:solidFill>
                <a:srgbClr val="00AB8E"/>
              </a:solidFill>
              <a:effectLst/>
              <a:uLnTx/>
              <a:uFillTx/>
              <a:latin typeface="Arial" panose="020B0604020202020204" pitchFamily="34" charset="0"/>
              <a:ea typeface="Arial" panose="020B0604020202020204" pitchFamily="34" charset="0"/>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Arial" panose="020B0604020202020204" pitchFamily="34" charset="0"/>
              <a:cs typeface="Arial" panose="020B0604020202020204" pitchFamily="34" charset="0"/>
            </a:rPr>
            <a:t> are not an exact match to those recorded in SACT. This is particularly relevant for some cancers where coding of the cancer site sometimes differs between data sources. </a:t>
          </a: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Arial" panose="020B060402020202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304800</xdr:colOff>
      <xdr:row>1</xdr:row>
      <xdr:rowOff>47624</xdr:rowOff>
    </xdr:from>
    <xdr:to>
      <xdr:col>18</xdr:col>
      <xdr:colOff>57150</xdr:colOff>
      <xdr:row>67</xdr:row>
      <xdr:rowOff>104774</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304800" y="238124"/>
          <a:ext cx="10982325" cy="14449425"/>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xdr:col>
      <xdr:colOff>57151</xdr:colOff>
      <xdr:row>5</xdr:row>
      <xdr:rowOff>1</xdr:rowOff>
    </xdr:from>
    <xdr:to>
      <xdr:col>16</xdr:col>
      <xdr:colOff>285751</xdr:colOff>
      <xdr:row>51</xdr:row>
      <xdr:rowOff>38101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66751" y="1095376"/>
          <a:ext cx="9372600" cy="8801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Case-mix adjusted mortality post-SACT rates are reported in this workbook. Each trust will see and treat a wide variety of patients depending on the population they serve and the services they provide. The case-mix adjusted rates take into account these differences by producing rates that are based on an average group of patients as opposed to the trust’s own group of patients. The rates can then be compared between trusts. This was done using statistical modelling (in this case, a mixed effects logistic regression model). Please see the accompanying FAQ document for further technical information on calculating CMAR.</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 following variables were adjusted for in the analysis:</a:t>
          </a:r>
        </a:p>
        <a:p>
          <a:endParaRPr lang="en-GB" sz="12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5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Arial" panose="020B0604020202020204" pitchFamily="34" charset="0"/>
            </a:rPr>
            <a:t>- Age</a:t>
          </a:r>
        </a:p>
        <a:p>
          <a:pPr marL="0" marR="0" lvl="0" indent="0" defTabSz="914400" eaLnBrk="1" fontAlgn="auto" latinLnBrk="0" hangingPunct="1">
            <a:lnSpc>
              <a:spcPct val="15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Arial" panose="020B0604020202020204" pitchFamily="34" charset="0"/>
            </a:rPr>
            <a:t>- Co-morbidity score</a:t>
          </a:r>
          <a:r>
            <a:rPr kumimoji="0" lang="en-US" sz="1200" b="0" i="0" u="none" strike="noStrike" kern="0" cap="none" spc="0" normalizeH="0" baseline="0" noProof="0">
              <a:ln>
                <a:noFill/>
              </a:ln>
              <a:solidFill>
                <a:srgbClr val="00AB8E"/>
              </a:solidFill>
              <a:effectLst/>
              <a:uLnTx/>
              <a:uFillTx/>
              <a:latin typeface="Arial" panose="020B0604020202020204" pitchFamily="34" charset="0"/>
              <a:ea typeface="Times New Roman" panose="02020603050405020304" pitchFamily="18" charset="0"/>
              <a:cs typeface="Arial" panose="020B0604020202020204" pitchFamily="34" charset="0"/>
            </a:rPr>
            <a:t>* </a:t>
          </a:r>
        </a:p>
        <a:p>
          <a:pPr marL="0" marR="0" lvl="0" indent="0" defTabSz="914400" eaLnBrk="1" fontAlgn="auto" latinLnBrk="0" hangingPunct="1">
            <a:lnSpc>
              <a:spcPct val="15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Arial" panose="020B0604020202020204" pitchFamily="34" charset="0"/>
            </a:rPr>
            <a:t>- Deprivation status</a:t>
          </a:r>
          <a:r>
            <a:rPr lang="en-US" sz="1100" b="0" i="0" baseline="0">
              <a:solidFill>
                <a:srgbClr val="00AB8E"/>
              </a:solidFill>
              <a:effectLst/>
              <a:latin typeface="+mn-lt"/>
              <a:ea typeface="+mn-ea"/>
              <a:cs typeface="+mn-cs"/>
            </a:rPr>
            <a:t>**</a:t>
          </a:r>
          <a:endParaRPr lang="en-GB" sz="1200">
            <a:solidFill>
              <a:srgbClr val="00AB8E"/>
            </a:solidFill>
            <a:effectLst/>
          </a:endParaRPr>
        </a:p>
        <a:p>
          <a:pPr marL="0" marR="0" lvl="0" indent="0" defTabSz="914400" eaLnBrk="1" fontAlgn="auto" latinLnBrk="0" hangingPunct="1">
            <a:lnSpc>
              <a:spcPct val="15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Arial" panose="020B0604020202020204" pitchFamily="34" charset="0"/>
            </a:rPr>
            <a:t>- Ethnicity</a:t>
          </a:r>
          <a:r>
            <a:rPr kumimoji="0" lang="en-US" sz="1200" b="1" i="0" u="none" strike="noStrike" kern="0" cap="none" spc="0" normalizeH="0" baseline="30000" noProof="0">
              <a:ln>
                <a:noFill/>
              </a:ln>
              <a:solidFill>
                <a:srgbClr val="00AB8E"/>
              </a:solidFill>
              <a:effectLst/>
              <a:uLnTx/>
              <a:uFillTx/>
              <a:latin typeface="Arial" panose="020B0604020202020204" pitchFamily="34" charset="0"/>
              <a:ea typeface="Times New Roman" panose="02020603050405020304" pitchFamily="18" charset="0"/>
              <a:cs typeface="Arial" panose="020B0604020202020204" pitchFamily="34" charset="0"/>
            </a:rPr>
            <a:t>†</a:t>
          </a:r>
        </a:p>
        <a:p>
          <a:pPr marL="0" marR="0" lvl="0" indent="0" defTabSz="914400" eaLnBrk="1" fontAlgn="auto" latinLnBrk="0" hangingPunct="1">
            <a:lnSpc>
              <a:spcPct val="15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Arial" panose="020B0604020202020204" pitchFamily="34" charset="0"/>
            </a:rPr>
            <a:t>- Performance status</a:t>
          </a:r>
          <a:r>
            <a:rPr lang="en-US" sz="1200" b="1" i="0" baseline="30000">
              <a:solidFill>
                <a:srgbClr val="00AB8E"/>
              </a:solidFill>
              <a:effectLst/>
              <a:latin typeface="Arial" panose="020B0604020202020204" pitchFamily="34" charset="0"/>
              <a:ea typeface="+mn-ea"/>
              <a:cs typeface="Arial" panose="020B0604020202020204" pitchFamily="34" charset="0"/>
            </a:rPr>
            <a:t>††</a:t>
          </a:r>
          <a:endParaRPr lang="en-GB" sz="1200">
            <a:solidFill>
              <a:srgbClr val="00AB8E"/>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5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Arial" panose="020B0604020202020204" pitchFamily="34" charset="0"/>
            </a:rPr>
            <a:t>- Sex</a:t>
          </a:r>
          <a:endParaRPr kumimoji="0" lang="en-US" sz="1200" b="1" i="0" u="none" strike="noStrike" kern="0" cap="none" spc="0" normalizeH="0" baseline="0" noProof="0">
            <a:ln>
              <a:noFill/>
            </a:ln>
            <a:solidFill>
              <a:srgbClr val="00AB8E"/>
            </a:solidFill>
            <a:effectLst/>
            <a:uLnTx/>
            <a:uFillTx/>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noProof="0">
              <a:solidFill>
                <a:schemeClr val="dk1"/>
              </a:solidFill>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These variables were chosen because they are known to influence 30-day post-SACT mortality and because they are available in the data and have better completeness compared with other variables that could be included. It is important to note that due to the absence of any information on critical factors such as patient choice and clinical factors such as liver function tests, the case-mix adjustment may not fully correct for the differences in case load between trusts.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 NHS trust is an organisational unit within the National Health Service in England, generally serving either a geographical area or a specialised function. In this workbook, these will be referred to as 'trust'. There are currently 131 trusts who submit SACT data to PHE in England, but not all trusts have been included in analysis. Trusts were not included if they did not meet the data completeness criteria or if there were no patients treated at the trust for the cancer of interest during the time period selected. As presented in the 'data table' tabs, 55 trusts have been included for the acute lymphoblastic leukaemia (ALL) analysis, and 89 for the acute myeloid leukaemia (AML) analysis.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30-day mortality rates are calculated as follows: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CMAR </a:t>
          </a:r>
          <a:r>
            <a:rPr kumimoji="0" lang="en-GB" sz="12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 ( (Observed Deaths in the trust / Predicted Deaths in the trust) * Population rate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Where: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Observed deaths </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the sum of the number of patients in each trust who died within 30-days of their latest treatment date.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Predicted deaths </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the sum of the predicted probability of death for each patient within the trust. The predicted probability is calculated from a case-mix adjusted model accounting for differences in the age, co-morbidity score, deprivation status, ethnicity, performance status and sex of patients within each trust.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Population rate </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this is the mortality rate for all of the patients included in the analysis. It is calculated as follows: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Population rate </a:t>
          </a:r>
          <a:r>
            <a:rPr kumimoji="0" lang="en-GB" sz="12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Observed deaths within 30 days in the population / Number of patients in the population</a:t>
          </a: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confidence intervals presented in this workbook reflect the distribution of trust mortality rates around the national average. This work highlights the mortality post-SACT rates for ±2 standard deviations (SDs) (roughly equivalent to 95% confidence intervals) and ±3 standard deviations (SDs) (roughly equivalent to 99.8% confidence intervals). Trusts with mortality post-SACT rates above the upper, +3SD have been identified as outliers.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ICD-10 code and period of treatment activity used are as follows:</a:t>
          </a:r>
          <a:endParaRPr lang="en-GB" sz="12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12</xdr:row>
          <xdr:rowOff>0</xdr:rowOff>
        </xdr:from>
        <xdr:to>
          <xdr:col>16</xdr:col>
          <xdr:colOff>381000</xdr:colOff>
          <xdr:row>13</xdr:row>
          <xdr:rowOff>85725</xdr:rowOff>
        </xdr:to>
        <xdr:sp macro="" textlink="">
          <xdr:nvSpPr>
            <xdr:cNvPr id="25601" name="Drop Down 1" hidden="1">
              <a:extLst>
                <a:ext uri="{63B3BB69-23CF-44E3-9099-C40C66FF867C}">
                  <a14:compatExt spid="_x0000_s25601"/>
                </a:ext>
                <a:ext uri="{FF2B5EF4-FFF2-40B4-BE49-F238E27FC236}">
                  <a16:creationId xmlns:a16="http://schemas.microsoft.com/office/drawing/2014/main" id="{00000000-0008-0000-0300-000001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493183</xdr:colOff>
      <xdr:row>1</xdr:row>
      <xdr:rowOff>4232</xdr:rowOff>
    </xdr:from>
    <xdr:to>
      <xdr:col>20</xdr:col>
      <xdr:colOff>82999</xdr:colOff>
      <xdr:row>34</xdr:row>
      <xdr:rowOff>33215</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583142</xdr:colOff>
      <xdr:row>1</xdr:row>
      <xdr:rowOff>56091</xdr:rowOff>
    </xdr:from>
    <xdr:to>
      <xdr:col>21</xdr:col>
      <xdr:colOff>212117</xdr:colOff>
      <xdr:row>32</xdr:row>
      <xdr:rowOff>76341</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171451</xdr:colOff>
      <xdr:row>1</xdr:row>
      <xdr:rowOff>9526</xdr:rowOff>
    </xdr:from>
    <xdr:to>
      <xdr:col>15</xdr:col>
      <xdr:colOff>381001</xdr:colOff>
      <xdr:row>58</xdr:row>
      <xdr:rowOff>9525</xdr:rowOff>
    </xdr:to>
    <xdr:sp macro="" textlink="">
      <xdr:nvSpPr>
        <xdr:cNvPr id="2" name="Rectangle 1">
          <a:extLst>
            <a:ext uri="{FF2B5EF4-FFF2-40B4-BE49-F238E27FC236}">
              <a16:creationId xmlns:a16="http://schemas.microsoft.com/office/drawing/2014/main" id="{00000000-0008-0000-0800-000002000000}"/>
            </a:ext>
          </a:extLst>
        </xdr:cNvPr>
        <xdr:cNvSpPr/>
      </xdr:nvSpPr>
      <xdr:spPr>
        <a:xfrm>
          <a:off x="171451" y="200026"/>
          <a:ext cx="9353550" cy="11458574"/>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168275</xdr:colOff>
      <xdr:row>0</xdr:row>
      <xdr:rowOff>228600</xdr:rowOff>
    </xdr:from>
    <xdr:to>
      <xdr:col>17</xdr:col>
      <xdr:colOff>6350</xdr:colOff>
      <xdr:row>30</xdr:row>
      <xdr:rowOff>30480</xdr:rowOff>
    </xdr:to>
    <xdr:sp macro="" textlink="">
      <xdr:nvSpPr>
        <xdr:cNvPr id="2" name="Rectangle 1">
          <a:extLst>
            <a:ext uri="{FF2B5EF4-FFF2-40B4-BE49-F238E27FC236}">
              <a16:creationId xmlns:a16="http://schemas.microsoft.com/office/drawing/2014/main" id="{00000000-0008-0000-0900-000002000000}"/>
            </a:ext>
          </a:extLst>
        </xdr:cNvPr>
        <xdr:cNvSpPr/>
      </xdr:nvSpPr>
      <xdr:spPr>
        <a:xfrm>
          <a:off x="168275" y="228600"/>
          <a:ext cx="9715500" cy="7964805"/>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oneCellAnchor>
    <xdr:from>
      <xdr:col>0</xdr:col>
      <xdr:colOff>474133</xdr:colOff>
      <xdr:row>0</xdr:row>
      <xdr:rowOff>304802</xdr:rowOff>
    </xdr:from>
    <xdr:ext cx="9298518" cy="668865"/>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474133" y="304802"/>
          <a:ext cx="9298518" cy="6688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tlCol="0" anchor="t">
          <a:noAutofit/>
        </a:bodyPr>
        <a:lstStyle/>
        <a:p>
          <a:pPr>
            <a:lnSpc>
              <a:spcPct val="150000"/>
            </a:lnSpc>
            <a:spcAft>
              <a:spcPts val="0"/>
            </a:spcAft>
          </a:pPr>
          <a:r>
            <a:rPr lang="en-US" sz="1200" b="1">
              <a:solidFill>
                <a:srgbClr val="98002E"/>
              </a:solidFill>
              <a:effectLst/>
              <a:latin typeface="Arial" panose="020B0604020202020204" pitchFamily="34" charset="0"/>
              <a:ea typeface="Times New Roman" panose="02020603050405020304" pitchFamily="18" charset="0"/>
              <a:cs typeface="Arial" panose="020B0604020202020204" pitchFamily="34" charset="0"/>
            </a:rPr>
            <a:t>The National Cancer Registration and Analysis Service, Public Health England would like to thank the following individuals who developed this workbook:</a:t>
          </a:r>
          <a:endParaRPr lang="en-GB" sz="1200">
            <a:solidFill>
              <a:srgbClr val="98002E"/>
            </a:solidFill>
            <a:effectLst/>
            <a:latin typeface="Arial" panose="020B0604020202020204" pitchFamily="34" charset="0"/>
            <a:ea typeface="Calibri" panose="020F0502020204030204" pitchFamily="34" charset="0"/>
            <a:cs typeface="Times New Roman" panose="02020603050405020304" pitchFamily="18" charset="0"/>
          </a:endParaRPr>
        </a:p>
        <a:p>
          <a:endParaRPr lang="en-GB" sz="1100">
            <a:solidFill>
              <a:srgbClr val="98002E"/>
            </a:solidFill>
          </a:endParaRPr>
        </a:p>
      </xdr:txBody>
    </xdr:sp>
    <xdr:clientData/>
  </xdr:oneCellAnchor>
  <xdr:oneCellAnchor>
    <xdr:from>
      <xdr:col>1</xdr:col>
      <xdr:colOff>1</xdr:colOff>
      <xdr:row>6</xdr:row>
      <xdr:rowOff>50804</xdr:rowOff>
    </xdr:from>
    <xdr:ext cx="9220200" cy="685800"/>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581026" y="1927229"/>
          <a:ext cx="9220200" cy="685800"/>
        </a:xfrm>
        <a:prstGeom prst="rect">
          <a:avLst/>
        </a:prstGeom>
        <a:noFill/>
        <a:ln>
          <a:noFill/>
        </a:ln>
        <a:effectLst/>
      </xdr:spPr>
      <xdr:txBody>
        <a:bodyPr vertOverflow="clip" horzOverflow="clip" wrap="square" lIns="0" rtlCol="0" anchor="t">
          <a:noAutofit/>
        </a:bodyPr>
        <a:lstStyle/>
        <a:p>
          <a:pPr>
            <a:lnSpc>
              <a:spcPct val="150000"/>
            </a:lnSpc>
            <a:spcAft>
              <a:spcPts val="0"/>
            </a:spcAft>
          </a:pPr>
          <a:r>
            <a:rPr lang="en-US" sz="1200" b="1">
              <a:solidFill>
                <a:srgbClr val="98002E"/>
              </a:solidFill>
              <a:effectLst/>
              <a:latin typeface="Arial" panose="020B0604020202020204" pitchFamily="34" charset="0"/>
              <a:ea typeface="Times New Roman" panose="02020603050405020304" pitchFamily="18" charset="0"/>
              <a:cs typeface="Arial" panose="020B0604020202020204" pitchFamily="34" charset="0"/>
            </a:rPr>
            <a:t>We would also like to thank the following colleagues and healthcare professionals who helped check and improve the data extracts or presentation featured in this workbook:</a:t>
          </a:r>
          <a:endParaRPr lang="en-GB" sz="1200" b="1">
            <a:solidFill>
              <a:srgbClr val="98002E"/>
            </a:solidFill>
            <a:effectLst/>
            <a:latin typeface="Arial" panose="020B060402020202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98002E"/>
            </a:solidFill>
            <a:effectLst/>
            <a:uLnTx/>
            <a:uFillTx/>
            <a:latin typeface="Calibri" panose="020F0502020204030204"/>
            <a:ea typeface="+mn-ea"/>
            <a:cs typeface="+mn-cs"/>
          </a:endParaRPr>
        </a:p>
      </xdr:txBody>
    </xdr:sp>
    <xdr:clientData/>
  </xdr:oneCellAnchor>
  <xdr:oneCellAnchor>
    <xdr:from>
      <xdr:col>11</xdr:col>
      <xdr:colOff>396240</xdr:colOff>
      <xdr:row>31</xdr:row>
      <xdr:rowOff>10160</xdr:rowOff>
    </xdr:from>
    <xdr:ext cx="184731" cy="264560"/>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6787515" y="83635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518161</xdr:colOff>
      <xdr:row>25</xdr:row>
      <xdr:rowOff>132081</xdr:rowOff>
    </xdr:from>
    <xdr:ext cx="9273540" cy="741679"/>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518161" y="5247006"/>
          <a:ext cx="9273540" cy="741679"/>
        </a:xfrm>
        <a:prstGeom prst="rect">
          <a:avLst/>
        </a:prstGeom>
        <a:noFill/>
        <a:ln>
          <a:noFill/>
        </a:ln>
        <a:effectLst/>
      </xdr:spPr>
      <xdr:txBody>
        <a:bodyPr vertOverflow="clip" horzOverflow="clip" wrap="square" lIns="0" rtlCol="0" anchor="t">
          <a:noAutofit/>
        </a:bodyPr>
        <a:lstStyle/>
        <a:p>
          <a:pPr>
            <a:lnSpc>
              <a:spcPct val="107000"/>
            </a:lnSpc>
            <a:spcAft>
              <a:spcPts val="0"/>
            </a:spcAft>
          </a:pPr>
          <a:r>
            <a:rPr lang="en-GB" sz="1200" b="1">
              <a:solidFill>
                <a:srgbClr val="98002E"/>
              </a:solidFill>
              <a:effectLst/>
              <a:latin typeface="Arial" panose="020B0604020202020204" pitchFamily="34" charset="0"/>
              <a:ea typeface="Times New Roman" panose="02020603050405020304" pitchFamily="18" charset="0"/>
              <a:cs typeface="Times New Roman" panose="02020603050405020304" pitchFamily="18" charset="0"/>
            </a:rPr>
            <a:t>Data for this work is based on patient-level information collected by the NHS, as part of the care and support of cancer patients. The data is collated, maintained and quality assured by the National Cancer Registration and Analysis Service, which is part of Public Health England (PHE).</a:t>
          </a:r>
          <a:endParaRPr lang="en-GB" sz="1200" b="1">
            <a:solidFill>
              <a:srgbClr val="98002E"/>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ct@phe.gov.u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academic.oup.com/ije/article/49/1/16/5476570" TargetMode="External"/><Relationship Id="rId3" Type="http://schemas.openxmlformats.org/officeDocument/2006/relationships/hyperlink" Target="http://www.ncin.org.uk/view?rid=3989" TargetMode="External"/><Relationship Id="rId7" Type="http://schemas.openxmlformats.org/officeDocument/2006/relationships/hyperlink" Target="http://www.chemodataset.nhs.uk/view?rid=280" TargetMode="External"/><Relationship Id="rId12" Type="http://schemas.openxmlformats.org/officeDocument/2006/relationships/drawing" Target="../drawings/drawing2.xml"/><Relationship Id="rId2" Type="http://schemas.openxmlformats.org/officeDocument/2006/relationships/hyperlink" Target="http://www.ncin.org.uk/view?rid=3989" TargetMode="External"/><Relationship Id="rId1" Type="http://schemas.openxmlformats.org/officeDocument/2006/relationships/hyperlink" Target="http://www.chemodataset.nhs.uk/view?rid=280" TargetMode="External"/><Relationship Id="rId6" Type="http://schemas.openxmlformats.org/officeDocument/2006/relationships/hyperlink" Target="https://academic.oup.com/ije/article/49/1/16/5476570" TargetMode="External"/><Relationship Id="rId11" Type="http://schemas.openxmlformats.org/officeDocument/2006/relationships/printerSettings" Target="../printerSettings/printerSettings2.bin"/><Relationship Id="rId5" Type="http://schemas.openxmlformats.org/officeDocument/2006/relationships/hyperlink" Target="https://academic.oup.com/ije/article/49/1/16/5476570" TargetMode="External"/><Relationship Id="rId10" Type="http://schemas.openxmlformats.org/officeDocument/2006/relationships/hyperlink" Target="http://www.chemodataset.nhs.uk/view?rid=280" TargetMode="External"/><Relationship Id="rId4" Type="http://schemas.openxmlformats.org/officeDocument/2006/relationships/hyperlink" Target="http://www.ncin.org.uk/view?rid=3989" TargetMode="External"/><Relationship Id="rId9" Type="http://schemas.openxmlformats.org/officeDocument/2006/relationships/hyperlink" Target="https://academic.oup.com/ije/article/49/1/16/547657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statistics/english-indices-of-deprivation-2019" TargetMode="External"/><Relationship Id="rId2" Type="http://schemas.openxmlformats.org/officeDocument/2006/relationships/hyperlink" Target="https://pubmed.ncbi.nlm.nih.gov/28263996/" TargetMode="External"/><Relationship Id="rId1" Type="http://schemas.openxmlformats.org/officeDocument/2006/relationships/hyperlink" Target="https://ecog-acrin.org/resources/ecog-performance-status"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25D68-DB78-476B-BE11-D5AB98D82FC4}">
  <sheetPr codeName="Sheet1">
    <tabColor rgb="FFFFCCCC"/>
  </sheetPr>
  <dimension ref="A10:P56"/>
  <sheetViews>
    <sheetView showRowColHeaders="0" tabSelected="1" zoomScaleNormal="100" workbookViewId="0">
      <selection activeCell="C4" sqref="C4"/>
    </sheetView>
  </sheetViews>
  <sheetFormatPr defaultColWidth="8.7109375" defaultRowHeight="15" x14ac:dyDescent="0.25"/>
  <cols>
    <col min="1" max="15" width="8.7109375" style="3"/>
    <col min="16" max="16" width="30" style="3" customWidth="1"/>
    <col min="17" max="16384" width="8.7109375" style="3"/>
  </cols>
  <sheetData>
    <row r="10" spans="2:16" ht="26.25" x14ac:dyDescent="0.25">
      <c r="B10" s="6" t="s">
        <v>339</v>
      </c>
      <c r="C10" s="7"/>
      <c r="D10" s="7"/>
      <c r="E10" s="7"/>
      <c r="F10" s="7"/>
      <c r="G10" s="7"/>
      <c r="H10" s="7"/>
      <c r="I10" s="7"/>
      <c r="J10" s="7"/>
      <c r="K10" s="7"/>
      <c r="L10" s="7"/>
      <c r="M10" s="7"/>
      <c r="N10" s="7"/>
      <c r="O10" s="7"/>
      <c r="P10" s="7"/>
    </row>
    <row r="11" spans="2:16" ht="18.75" customHeight="1" x14ac:dyDescent="0.25">
      <c r="B11" s="6"/>
      <c r="C11" s="7"/>
      <c r="D11" s="7"/>
      <c r="E11" s="7"/>
      <c r="F11" s="7"/>
      <c r="G11" s="7"/>
      <c r="H11" s="7"/>
      <c r="I11" s="7"/>
      <c r="J11" s="7"/>
      <c r="K11" s="7"/>
      <c r="L11" s="7"/>
      <c r="M11" s="7"/>
      <c r="N11" s="7"/>
      <c r="O11" s="7"/>
      <c r="P11" s="7"/>
    </row>
    <row r="12" spans="2:16" ht="18.75" customHeight="1" x14ac:dyDescent="0.25">
      <c r="B12" s="6"/>
      <c r="C12" s="7"/>
      <c r="D12" s="7"/>
      <c r="E12" s="7"/>
      <c r="F12" s="7"/>
      <c r="G12" s="7"/>
      <c r="H12" s="7"/>
      <c r="I12" s="7"/>
      <c r="J12" s="7"/>
      <c r="K12" s="7"/>
      <c r="L12" s="7"/>
      <c r="M12" s="7"/>
      <c r="N12" s="7"/>
      <c r="O12" s="7"/>
      <c r="P12" s="7"/>
    </row>
    <row r="13" spans="2:16" ht="18.75" customHeight="1" x14ac:dyDescent="0.25">
      <c r="B13" s="6"/>
      <c r="C13" s="7"/>
      <c r="D13" s="7"/>
      <c r="E13" s="7"/>
      <c r="F13" s="7"/>
      <c r="G13" s="7"/>
      <c r="H13" s="7"/>
      <c r="I13" s="7"/>
      <c r="J13" s="7"/>
      <c r="K13" s="7"/>
      <c r="L13" s="7"/>
      <c r="M13" s="7"/>
      <c r="N13" s="7"/>
      <c r="O13" s="7"/>
      <c r="P13" s="7"/>
    </row>
    <row r="14" spans="2:16" ht="18.75" customHeight="1" x14ac:dyDescent="0.25">
      <c r="B14" s="6"/>
      <c r="C14" s="7"/>
      <c r="D14" s="7"/>
      <c r="E14" s="7"/>
      <c r="F14" s="7"/>
      <c r="G14" s="7"/>
      <c r="H14" s="7"/>
      <c r="I14" s="7"/>
      <c r="J14" s="7"/>
      <c r="K14" s="7"/>
      <c r="L14" s="7"/>
      <c r="M14" s="7"/>
      <c r="N14" s="7"/>
      <c r="O14" s="7"/>
      <c r="P14" s="7"/>
    </row>
    <row r="15" spans="2:16" ht="18.75" customHeight="1" x14ac:dyDescent="0.25">
      <c r="B15" s="6"/>
      <c r="C15" s="7"/>
      <c r="D15" s="7"/>
      <c r="E15" s="7"/>
      <c r="F15" s="7"/>
      <c r="G15" s="7"/>
      <c r="H15" s="7"/>
      <c r="I15" s="7"/>
      <c r="J15" s="7"/>
      <c r="K15" s="7"/>
      <c r="L15" s="7"/>
      <c r="M15" s="7"/>
      <c r="N15" s="7"/>
      <c r="O15" s="7"/>
      <c r="P15" s="7"/>
    </row>
    <row r="16" spans="2:16" ht="18.75" customHeight="1" x14ac:dyDescent="0.25">
      <c r="B16" s="6"/>
      <c r="C16" s="7"/>
      <c r="D16" s="7"/>
      <c r="E16" s="7"/>
      <c r="F16" s="7"/>
      <c r="G16" s="7"/>
      <c r="H16" s="7"/>
      <c r="I16" s="7"/>
      <c r="J16" s="7"/>
      <c r="K16" s="7"/>
      <c r="L16" s="7"/>
      <c r="M16" s="7"/>
      <c r="N16" s="7"/>
      <c r="O16" s="7"/>
      <c r="P16" s="7"/>
    </row>
    <row r="17" spans="1:16" ht="18.75" customHeight="1" x14ac:dyDescent="0.25">
      <c r="B17" s="6"/>
      <c r="C17" s="7"/>
      <c r="D17" s="7"/>
      <c r="E17" s="7"/>
      <c r="F17" s="7"/>
      <c r="G17" s="7"/>
      <c r="H17" s="7"/>
      <c r="I17" s="7"/>
      <c r="J17" s="7"/>
      <c r="K17" s="7"/>
      <c r="L17" s="7"/>
      <c r="M17" s="7"/>
      <c r="N17" s="7"/>
      <c r="O17" s="7"/>
      <c r="P17" s="7"/>
    </row>
    <row r="18" spans="1:16" ht="18.75" customHeight="1" x14ac:dyDescent="0.25">
      <c r="B18" s="6"/>
      <c r="C18" s="7"/>
      <c r="D18" s="7"/>
      <c r="E18" s="7"/>
      <c r="F18" s="7"/>
      <c r="G18" s="7"/>
      <c r="H18" s="7"/>
      <c r="I18" s="7"/>
      <c r="J18" s="7"/>
      <c r="K18" s="7"/>
      <c r="L18" s="7"/>
      <c r="M18" s="7"/>
      <c r="N18" s="7"/>
      <c r="O18" s="7"/>
      <c r="P18" s="7"/>
    </row>
    <row r="19" spans="1:16" ht="18.75" customHeight="1" x14ac:dyDescent="0.25">
      <c r="B19" s="110"/>
      <c r="C19" s="110"/>
      <c r="D19" s="110"/>
      <c r="E19" s="110"/>
      <c r="F19" s="110"/>
      <c r="G19" s="110"/>
      <c r="H19" s="110"/>
      <c r="I19" s="110"/>
      <c r="J19" s="110"/>
      <c r="K19" s="110"/>
      <c r="L19" s="110"/>
      <c r="M19" s="110"/>
      <c r="N19" s="110"/>
      <c r="O19" s="110"/>
      <c r="P19" s="110"/>
    </row>
    <row r="20" spans="1:16" ht="18.75" customHeight="1" x14ac:dyDescent="0.25">
      <c r="B20" s="39"/>
      <c r="C20" s="39"/>
      <c r="D20" s="39"/>
      <c r="E20" s="39"/>
      <c r="F20" s="39"/>
      <c r="G20" s="39"/>
      <c r="H20" s="39"/>
      <c r="I20" s="39"/>
      <c r="J20" s="39"/>
      <c r="K20" s="39"/>
      <c r="L20" s="39"/>
      <c r="M20" s="39"/>
      <c r="N20" s="39"/>
      <c r="O20" s="39"/>
      <c r="P20" s="39"/>
    </row>
    <row r="21" spans="1:16" ht="18.75" customHeight="1" x14ac:dyDescent="0.25">
      <c r="B21" s="100"/>
      <c r="C21" s="100"/>
      <c r="D21" s="100"/>
      <c r="E21" s="100"/>
      <c r="F21" s="100"/>
      <c r="G21" s="100"/>
      <c r="H21" s="100"/>
      <c r="I21" s="100"/>
      <c r="J21" s="100"/>
      <c r="K21" s="100"/>
      <c r="L21" s="100"/>
      <c r="M21" s="100"/>
      <c r="N21" s="100"/>
      <c r="O21" s="100"/>
      <c r="P21" s="100"/>
    </row>
    <row r="22" spans="1:16" ht="18.75" customHeight="1" x14ac:dyDescent="0.25">
      <c r="B22" s="8" t="s">
        <v>206</v>
      </c>
      <c r="C22" s="7"/>
      <c r="D22" s="9"/>
      <c r="E22" s="7"/>
      <c r="F22" s="7"/>
      <c r="G22" s="7"/>
      <c r="H22" s="7"/>
      <c r="I22" s="7"/>
      <c r="J22" s="7"/>
      <c r="K22" s="7"/>
      <c r="L22" s="7"/>
      <c r="M22" s="7"/>
      <c r="N22" s="7"/>
      <c r="O22" s="7"/>
      <c r="P22" s="7"/>
    </row>
    <row r="23" spans="1:16" ht="15.75" x14ac:dyDescent="0.25">
      <c r="B23" s="37" t="s">
        <v>208</v>
      </c>
      <c r="C23" s="7"/>
      <c r="D23" s="9"/>
      <c r="E23" s="7"/>
      <c r="F23" s="7"/>
      <c r="G23" s="7"/>
      <c r="H23" s="7"/>
      <c r="I23" s="7"/>
      <c r="J23" s="7"/>
      <c r="K23" s="7"/>
      <c r="L23" s="7"/>
      <c r="M23" s="7"/>
      <c r="N23" s="7"/>
      <c r="O23" s="7"/>
      <c r="P23" s="7"/>
    </row>
    <row r="24" spans="1:16" ht="15.75" x14ac:dyDescent="0.25">
      <c r="A24" s="12"/>
      <c r="B24" s="37" t="s">
        <v>207</v>
      </c>
      <c r="C24" s="12"/>
      <c r="D24" s="32"/>
      <c r="E24" s="12"/>
      <c r="F24" s="12"/>
      <c r="G24" s="12"/>
      <c r="H24" s="12"/>
      <c r="I24" s="12"/>
      <c r="J24" s="12"/>
      <c r="K24" s="7"/>
      <c r="L24" s="7"/>
      <c r="M24" s="7"/>
      <c r="N24" s="7"/>
      <c r="O24" s="7"/>
      <c r="P24" s="7"/>
    </row>
    <row r="25" spans="1:16" ht="15.75" x14ac:dyDescent="0.25">
      <c r="A25" s="12"/>
      <c r="B25" s="37" t="s">
        <v>226</v>
      </c>
      <c r="C25" s="12"/>
      <c r="D25" s="32"/>
      <c r="E25" s="12"/>
      <c r="F25" s="12"/>
      <c r="G25" s="12"/>
      <c r="H25" s="12"/>
      <c r="I25" s="12"/>
      <c r="J25" s="12"/>
      <c r="K25" s="7"/>
      <c r="L25" s="7"/>
      <c r="M25" s="7"/>
      <c r="N25" s="7"/>
      <c r="O25" s="7"/>
      <c r="P25" s="7"/>
    </row>
    <row r="26" spans="1:16" ht="15.75" x14ac:dyDescent="0.25">
      <c r="A26" s="12"/>
      <c r="B26" s="36" t="s">
        <v>214</v>
      </c>
      <c r="C26" s="12"/>
      <c r="D26" s="32"/>
      <c r="E26" s="12"/>
      <c r="F26" s="12"/>
      <c r="G26" s="12"/>
      <c r="H26" s="12"/>
      <c r="I26" s="12"/>
      <c r="J26" s="12"/>
      <c r="K26" s="7"/>
      <c r="L26" s="7"/>
      <c r="M26" s="7"/>
      <c r="N26" s="7"/>
      <c r="O26" s="7"/>
      <c r="P26" s="7"/>
    </row>
    <row r="27" spans="1:16" ht="15.75" x14ac:dyDescent="0.25">
      <c r="A27" s="12"/>
      <c r="B27" s="37" t="s">
        <v>307</v>
      </c>
      <c r="C27" s="12"/>
      <c r="D27" s="32"/>
      <c r="E27" s="12"/>
      <c r="F27" s="12"/>
      <c r="G27" s="12"/>
      <c r="H27" s="12"/>
      <c r="I27" s="12"/>
      <c r="J27" s="12"/>
      <c r="K27" s="7"/>
      <c r="L27" s="7"/>
      <c r="M27" s="7"/>
      <c r="N27" s="7"/>
      <c r="O27" s="7"/>
      <c r="P27" s="7"/>
    </row>
    <row r="28" spans="1:16" ht="15.75" x14ac:dyDescent="0.25">
      <c r="A28" s="12"/>
      <c r="B28" s="37" t="s">
        <v>308</v>
      </c>
      <c r="C28" s="12"/>
      <c r="D28" s="32"/>
      <c r="E28" s="12"/>
      <c r="F28" s="12"/>
      <c r="G28" s="12"/>
      <c r="H28" s="12"/>
      <c r="I28" s="12"/>
      <c r="J28" s="12"/>
      <c r="K28" s="7"/>
      <c r="L28" s="7"/>
      <c r="M28" s="7"/>
      <c r="N28" s="7"/>
      <c r="O28" s="7"/>
      <c r="P28" s="7"/>
    </row>
    <row r="29" spans="1:16" ht="15.75" x14ac:dyDescent="0.25">
      <c r="A29" s="12"/>
      <c r="B29" s="36" t="s">
        <v>215</v>
      </c>
      <c r="C29" s="12"/>
      <c r="D29" s="32"/>
      <c r="E29" s="12"/>
      <c r="F29" s="12"/>
      <c r="G29" s="12"/>
      <c r="H29" s="12"/>
      <c r="I29" s="12"/>
      <c r="J29" s="12"/>
      <c r="K29" s="7"/>
      <c r="L29" s="7"/>
      <c r="M29" s="7"/>
      <c r="N29" s="7"/>
      <c r="O29" s="7"/>
      <c r="P29" s="7"/>
    </row>
    <row r="30" spans="1:16" ht="15.75" x14ac:dyDescent="0.25">
      <c r="A30" s="12"/>
      <c r="B30" s="37" t="s">
        <v>307</v>
      </c>
      <c r="C30" s="12"/>
      <c r="D30" s="32"/>
      <c r="E30" s="12"/>
      <c r="F30" s="12"/>
      <c r="G30" s="12"/>
      <c r="H30" s="12"/>
      <c r="I30" s="12"/>
      <c r="J30" s="12"/>
      <c r="K30" s="7"/>
      <c r="L30" s="7"/>
      <c r="M30" s="7"/>
      <c r="N30" s="7"/>
      <c r="O30" s="7"/>
      <c r="P30" s="7"/>
    </row>
    <row r="31" spans="1:16" ht="15.75" x14ac:dyDescent="0.25">
      <c r="A31" s="12"/>
      <c r="B31" s="37" t="s">
        <v>308</v>
      </c>
      <c r="C31" s="12"/>
      <c r="D31" s="32"/>
      <c r="E31" s="12"/>
      <c r="F31" s="12"/>
      <c r="G31" s="12"/>
      <c r="H31" s="12"/>
      <c r="I31" s="12"/>
      <c r="J31" s="12"/>
      <c r="K31" s="7"/>
      <c r="L31" s="7"/>
      <c r="M31" s="7"/>
      <c r="N31" s="7"/>
      <c r="O31" s="7"/>
      <c r="P31" s="7"/>
    </row>
    <row r="32" spans="1:16" ht="15.75" x14ac:dyDescent="0.25">
      <c r="A32" s="12"/>
      <c r="B32" s="40" t="s">
        <v>218</v>
      </c>
      <c r="C32" s="12"/>
      <c r="D32" s="32"/>
      <c r="E32" s="12"/>
      <c r="F32" s="12"/>
      <c r="G32" s="12"/>
      <c r="H32" s="12"/>
      <c r="I32" s="12"/>
      <c r="J32" s="12"/>
      <c r="K32" s="7"/>
      <c r="L32" s="7"/>
      <c r="M32" s="7"/>
      <c r="N32" s="7"/>
      <c r="O32" s="7"/>
      <c r="P32" s="7"/>
    </row>
    <row r="33" spans="1:16" ht="15.75" x14ac:dyDescent="0.25">
      <c r="A33" s="12"/>
      <c r="B33" s="41" t="s">
        <v>212</v>
      </c>
      <c r="C33" s="12"/>
      <c r="D33" s="32"/>
      <c r="E33" s="12"/>
      <c r="F33" s="12"/>
      <c r="G33" s="12"/>
      <c r="H33" s="12"/>
      <c r="I33" s="12"/>
      <c r="J33" s="12"/>
      <c r="K33" s="7"/>
      <c r="L33" s="7"/>
      <c r="M33" s="7"/>
      <c r="N33" s="7"/>
      <c r="O33" s="7"/>
      <c r="P33" s="7"/>
    </row>
    <row r="34" spans="1:16" ht="15.75" x14ac:dyDescent="0.25">
      <c r="A34" s="12"/>
      <c r="B34" s="38" t="s">
        <v>209</v>
      </c>
      <c r="C34" s="12"/>
      <c r="D34" s="32"/>
      <c r="E34" s="12"/>
      <c r="F34" s="12"/>
      <c r="G34" s="12"/>
      <c r="H34" s="12"/>
      <c r="I34" s="12"/>
      <c r="J34" s="12"/>
      <c r="K34" s="7"/>
      <c r="L34" s="7"/>
      <c r="M34" s="7"/>
      <c r="N34" s="7"/>
      <c r="O34" s="7"/>
      <c r="P34" s="7"/>
    </row>
    <row r="35" spans="1:16" ht="15.75" x14ac:dyDescent="0.25">
      <c r="A35" s="12"/>
      <c r="B35" s="11"/>
      <c r="C35" s="12"/>
      <c r="D35" s="32"/>
      <c r="E35" s="12"/>
      <c r="F35" s="12"/>
      <c r="G35" s="12"/>
      <c r="H35" s="12"/>
      <c r="I35" s="12"/>
      <c r="J35" s="12"/>
      <c r="K35" s="7"/>
      <c r="L35" s="7"/>
      <c r="M35" s="7"/>
      <c r="N35" s="7"/>
      <c r="O35" s="7"/>
      <c r="P35" s="7"/>
    </row>
    <row r="36" spans="1:16" ht="18" x14ac:dyDescent="0.25">
      <c r="A36" s="12"/>
      <c r="B36" s="8" t="s">
        <v>210</v>
      </c>
      <c r="C36" s="12"/>
      <c r="D36" s="32"/>
      <c r="E36" s="12"/>
      <c r="F36" s="12"/>
      <c r="G36" s="12"/>
      <c r="H36" s="12"/>
      <c r="I36" s="12"/>
      <c r="J36" s="12"/>
      <c r="K36" s="7"/>
      <c r="L36" s="7"/>
      <c r="M36" s="7"/>
      <c r="N36" s="7"/>
      <c r="O36" s="7"/>
      <c r="P36" s="7"/>
    </row>
    <row r="37" spans="1:16" x14ac:dyDescent="0.25">
      <c r="B37" s="13" t="s">
        <v>242</v>
      </c>
      <c r="C37" s="7"/>
      <c r="D37" s="9"/>
      <c r="E37" s="7"/>
      <c r="F37" s="7"/>
      <c r="G37" s="7"/>
      <c r="H37" s="7"/>
      <c r="I37" s="7"/>
      <c r="J37" s="7"/>
      <c r="K37" s="7"/>
      <c r="L37" s="7"/>
      <c r="M37" s="7"/>
      <c r="N37" s="7"/>
      <c r="O37" s="7"/>
      <c r="P37" s="7"/>
    </row>
    <row r="38" spans="1:16" ht="15.75" x14ac:dyDescent="0.25">
      <c r="B38" s="10" t="s">
        <v>219</v>
      </c>
      <c r="C38" s="12"/>
      <c r="D38" s="12"/>
      <c r="E38" s="12"/>
      <c r="F38" s="12"/>
      <c r="G38" s="12"/>
      <c r="H38" s="12"/>
      <c r="I38" s="12"/>
      <c r="J38" s="12"/>
      <c r="K38" s="12"/>
      <c r="L38" s="12"/>
      <c r="M38" s="12"/>
      <c r="N38" s="12"/>
      <c r="O38" s="12"/>
      <c r="P38" s="12"/>
    </row>
    <row r="39" spans="1:16" x14ac:dyDescent="0.25">
      <c r="B39" s="11"/>
      <c r="C39" s="7"/>
      <c r="D39" s="7"/>
      <c r="E39" s="7"/>
      <c r="F39" s="7"/>
      <c r="G39" s="7"/>
      <c r="H39" s="7"/>
      <c r="I39" s="7"/>
      <c r="J39" s="7"/>
      <c r="K39" s="7"/>
      <c r="L39" s="7"/>
      <c r="M39" s="7"/>
      <c r="N39" s="7"/>
      <c r="O39" s="7"/>
      <c r="P39" s="7"/>
    </row>
    <row r="40" spans="1:16" ht="18" x14ac:dyDescent="0.25">
      <c r="B40" s="8" t="s">
        <v>211</v>
      </c>
      <c r="C40" s="12"/>
      <c r="E40" s="12"/>
      <c r="F40" s="7"/>
      <c r="G40" s="7"/>
      <c r="H40" s="7"/>
      <c r="I40" s="7"/>
      <c r="J40" s="7"/>
      <c r="K40" s="7"/>
      <c r="L40" s="7"/>
      <c r="M40" s="7"/>
      <c r="N40" s="7"/>
      <c r="O40" s="7"/>
      <c r="P40" s="7"/>
    </row>
    <row r="41" spans="1:16" ht="15.75" x14ac:dyDescent="0.25">
      <c r="B41" s="12" t="s">
        <v>306</v>
      </c>
      <c r="C41" s="7"/>
      <c r="D41" s="7"/>
      <c r="E41" s="7"/>
      <c r="F41" s="7"/>
      <c r="G41" s="7"/>
      <c r="H41" s="7"/>
      <c r="I41" s="7"/>
      <c r="J41" s="7"/>
      <c r="K41" s="7"/>
      <c r="L41" s="7"/>
      <c r="M41" s="7"/>
      <c r="N41" s="7"/>
      <c r="O41" s="7"/>
      <c r="P41" s="7"/>
    </row>
    <row r="42" spans="1:16" x14ac:dyDescent="0.25">
      <c r="C42" s="7"/>
      <c r="D42" s="7"/>
      <c r="E42" s="7"/>
      <c r="F42" s="7"/>
      <c r="G42" s="7"/>
      <c r="H42" s="7"/>
      <c r="I42" s="7"/>
      <c r="J42" s="7"/>
      <c r="K42" s="7"/>
      <c r="L42" s="7"/>
      <c r="M42" s="7"/>
      <c r="N42" s="7"/>
      <c r="O42" s="7"/>
      <c r="P42" s="7"/>
    </row>
    <row r="43" spans="1:16" x14ac:dyDescent="0.25">
      <c r="C43" s="7"/>
      <c r="D43" s="7"/>
      <c r="E43" s="7"/>
      <c r="F43" s="7"/>
      <c r="G43" s="7"/>
      <c r="H43" s="7"/>
      <c r="I43" s="7"/>
      <c r="J43" s="7"/>
      <c r="K43" s="7"/>
      <c r="L43" s="7"/>
      <c r="M43" s="7"/>
      <c r="N43" s="7"/>
      <c r="O43" s="7"/>
      <c r="P43" s="7"/>
    </row>
    <row r="45" spans="1:16" x14ac:dyDescent="0.25">
      <c r="D45" s="14"/>
    </row>
    <row r="46" spans="1:16" x14ac:dyDescent="0.25">
      <c r="D46" s="14"/>
    </row>
    <row r="52" spans="3:5" x14ac:dyDescent="0.25">
      <c r="E52" s="14"/>
    </row>
    <row r="56" spans="3:5" ht="15.75" x14ac:dyDescent="0.25">
      <c r="C56" s="10"/>
    </row>
  </sheetData>
  <mergeCells count="1">
    <mergeCell ref="B19:P19"/>
  </mergeCells>
  <hyperlinks>
    <hyperlink ref="B33" location="'List of excluded regimens'!A1" display="List of excluded regimens" xr:uid="{F06D6324-B681-48EC-B104-D043AA6B8B30}"/>
    <hyperlink ref="B34" location="Acknowledgements!A1" display="Acknowledgements " xr:uid="{5FC06A57-59A9-435D-B802-7E0629ED6665}"/>
    <hyperlink ref="B27" location="'ALL - data table'!A1" display="Acute lymphoblastic leukaemia (ALL)" xr:uid="{CA29DE86-7C35-4FC4-A392-3B33A2E4D655}"/>
    <hyperlink ref="B28" location="'AML - data table'!A1" display="Acute myeloid leukaemia (AML)" xr:uid="{01A92B65-D93A-4D33-8342-0D5545204294}"/>
    <hyperlink ref="B24" location="Definitions!A1" display="Definitions" xr:uid="{4E7BC921-E700-458E-9148-DB96425B5D22}"/>
    <hyperlink ref="B23" location="Methodology!A1" display="Methodology" xr:uid="{910CC2D7-00DE-4614-A945-E0A67FC0E672}"/>
    <hyperlink ref="B38" r:id="rId1" xr:uid="{2DE565BA-487B-4137-8840-E1C414DE76FE}"/>
    <hyperlink ref="B25" location="'SELECT TRUST'!A1" display="Please select your trust here " xr:uid="{D6C9B24D-4C7B-496C-A3FE-85D5495FEC59}"/>
    <hyperlink ref="B30" location="'ALL - FunnelPlot'!A1" display="Acute lymphoblastic leukaemia (ALL)" xr:uid="{DE52D9F4-F026-4820-A65A-2E6B6E181F14}"/>
    <hyperlink ref="B31" location="'AML - FunnelPlot'!A1" display="Acute myeloid leukaemia (AML)" xr:uid="{D5083616-4E54-4787-9580-07CA3A61B192}"/>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B2F7E-7634-41D3-B2D9-375FAF343E77}">
  <sheetPr codeName="Sheet12">
    <tabColor rgb="FFFFCCCC"/>
  </sheetPr>
  <dimension ref="B1:V44"/>
  <sheetViews>
    <sheetView showRowColHeaders="0" workbookViewId="0">
      <selection activeCell="B4" sqref="B4"/>
    </sheetView>
  </sheetViews>
  <sheetFormatPr defaultColWidth="8.7109375" defaultRowHeight="15" x14ac:dyDescent="0.25"/>
  <cols>
    <col min="1" max="16384" width="8.7109375" style="3"/>
  </cols>
  <sheetData>
    <row r="1" spans="2:22" ht="26.25" x14ac:dyDescent="0.25">
      <c r="B1" s="6"/>
      <c r="C1" s="7"/>
      <c r="D1" s="7"/>
      <c r="E1" s="7"/>
      <c r="F1" s="7"/>
      <c r="G1" s="7"/>
      <c r="H1" s="7"/>
      <c r="I1" s="7"/>
      <c r="J1" s="7"/>
      <c r="K1" s="7"/>
      <c r="L1" s="7"/>
      <c r="M1" s="7"/>
      <c r="N1" s="7"/>
      <c r="O1" s="7"/>
      <c r="P1" s="7"/>
    </row>
    <row r="2" spans="2:22" ht="26.25" x14ac:dyDescent="0.25">
      <c r="B2" s="6"/>
      <c r="C2" s="7"/>
      <c r="D2" s="7"/>
      <c r="E2" s="7"/>
      <c r="F2" s="7"/>
      <c r="G2" s="7"/>
      <c r="H2" s="7"/>
      <c r="I2" s="7"/>
      <c r="J2" s="7"/>
      <c r="K2" s="7"/>
      <c r="L2" s="7"/>
      <c r="M2" s="7"/>
      <c r="N2" s="7"/>
      <c r="O2" s="7"/>
      <c r="P2" s="7"/>
    </row>
    <row r="3" spans="2:22" ht="26.25" x14ac:dyDescent="0.25">
      <c r="B3" s="6"/>
      <c r="C3" s="7"/>
      <c r="D3" s="7"/>
      <c r="E3" s="7"/>
      <c r="F3" s="7"/>
      <c r="G3" s="7"/>
      <c r="H3" s="7"/>
      <c r="I3" s="7"/>
      <c r="J3" s="7"/>
      <c r="K3" s="7"/>
      <c r="L3" s="7"/>
      <c r="M3" s="7"/>
      <c r="N3" s="7"/>
      <c r="O3" s="7"/>
      <c r="P3" s="7"/>
    </row>
    <row r="4" spans="2:22" ht="17.25" customHeight="1" x14ac:dyDescent="0.25">
      <c r="B4" s="13" t="s">
        <v>328</v>
      </c>
      <c r="C4" s="7"/>
      <c r="D4" s="7"/>
      <c r="E4" s="7"/>
      <c r="F4" s="7"/>
      <c r="G4" s="32"/>
      <c r="H4" s="7"/>
      <c r="I4" s="7"/>
      <c r="J4" s="7"/>
      <c r="K4" s="7"/>
      <c r="L4" s="7"/>
      <c r="M4" s="7"/>
      <c r="N4" s="7"/>
      <c r="O4" s="7"/>
      <c r="P4" s="7"/>
    </row>
    <row r="5" spans="2:22" ht="17.25" customHeight="1" x14ac:dyDescent="0.25">
      <c r="B5" s="13" t="s">
        <v>337</v>
      </c>
      <c r="C5" s="12"/>
      <c r="D5" s="7"/>
      <c r="E5" s="7"/>
      <c r="F5" s="7"/>
      <c r="G5" s="7"/>
      <c r="H5" s="12"/>
      <c r="I5" s="7"/>
      <c r="J5" s="7"/>
      <c r="K5" s="7"/>
      <c r="L5" s="7"/>
      <c r="M5" s="7"/>
      <c r="N5" s="7"/>
      <c r="O5" s="7"/>
      <c r="P5" s="7"/>
    </row>
    <row r="6" spans="2:22" ht="17.25" customHeight="1" x14ac:dyDescent="0.25">
      <c r="C6" s="12"/>
      <c r="D6" s="7"/>
      <c r="E6" s="7"/>
      <c r="F6" s="7"/>
      <c r="G6" s="7"/>
      <c r="H6" s="12"/>
      <c r="I6" s="7"/>
      <c r="J6" s="7"/>
      <c r="K6" s="7"/>
      <c r="L6" s="7"/>
      <c r="M6" s="7"/>
      <c r="N6" s="7"/>
      <c r="O6" s="7"/>
      <c r="P6" s="7"/>
    </row>
    <row r="7" spans="2:22" ht="17.25" customHeight="1" x14ac:dyDescent="0.25">
      <c r="B7" s="33"/>
      <c r="C7" s="7"/>
      <c r="D7" s="7"/>
      <c r="E7" s="7"/>
      <c r="F7" s="7"/>
      <c r="G7" s="7"/>
      <c r="H7" s="7"/>
      <c r="I7" s="7"/>
      <c r="J7" s="7"/>
      <c r="K7" s="7"/>
      <c r="L7" s="7"/>
      <c r="M7" s="7"/>
      <c r="N7" s="7"/>
      <c r="O7" s="7"/>
      <c r="P7" s="7"/>
    </row>
    <row r="8" spans="2:22" ht="17.25" customHeight="1" x14ac:dyDescent="0.25">
      <c r="B8" s="33"/>
      <c r="C8" s="7"/>
      <c r="D8" s="7"/>
      <c r="E8" s="7"/>
      <c r="F8" s="7"/>
      <c r="G8" s="7"/>
      <c r="H8" s="7"/>
      <c r="I8" s="7"/>
      <c r="J8" s="7"/>
      <c r="K8" s="7"/>
      <c r="L8" s="7"/>
      <c r="M8" s="7"/>
      <c r="N8" s="7"/>
      <c r="O8" s="7"/>
      <c r="P8" s="7"/>
    </row>
    <row r="9" spans="2:22" ht="15.75" x14ac:dyDescent="0.25">
      <c r="B9" s="33"/>
      <c r="C9" s="7"/>
      <c r="D9" s="7"/>
      <c r="E9" s="7"/>
      <c r="F9" s="7"/>
      <c r="G9" s="7"/>
      <c r="H9" s="7"/>
      <c r="I9" s="7"/>
      <c r="J9" s="7"/>
      <c r="K9" s="7"/>
      <c r="L9" s="7"/>
      <c r="M9" s="7"/>
      <c r="N9" s="7"/>
      <c r="O9" s="7"/>
      <c r="P9" s="7"/>
    </row>
    <row r="10" spans="2:22" ht="15.75" x14ac:dyDescent="0.25">
      <c r="B10" s="33"/>
      <c r="C10" s="7"/>
      <c r="D10" s="7"/>
      <c r="E10" s="7"/>
      <c r="F10" s="7"/>
      <c r="G10" s="7"/>
      <c r="H10" s="7"/>
      <c r="I10" s="7"/>
      <c r="J10" s="7"/>
      <c r="K10" s="7"/>
      <c r="L10" s="7"/>
      <c r="M10" s="7"/>
      <c r="N10" s="7"/>
      <c r="O10" s="7"/>
      <c r="P10" s="7"/>
    </row>
    <row r="11" spans="2:22" ht="15.75" x14ac:dyDescent="0.25">
      <c r="B11" s="56" t="s">
        <v>252</v>
      </c>
      <c r="F11" s="56" t="s">
        <v>251</v>
      </c>
      <c r="G11" s="56"/>
      <c r="H11" s="56"/>
      <c r="I11" s="56"/>
      <c r="J11" s="56"/>
    </row>
    <row r="12" spans="2:22" ht="7.5" customHeight="1" x14ac:dyDescent="0.25">
      <c r="B12" s="33"/>
      <c r="C12" s="7"/>
      <c r="D12" s="7"/>
      <c r="E12" s="7"/>
      <c r="F12" s="29"/>
      <c r="G12" s="29"/>
      <c r="H12" s="29"/>
      <c r="I12" s="29"/>
      <c r="J12" s="29"/>
      <c r="K12" s="7"/>
      <c r="L12" s="7"/>
      <c r="M12" s="7"/>
      <c r="N12" s="7"/>
      <c r="O12" s="7"/>
      <c r="P12" s="7"/>
    </row>
    <row r="13" spans="2:22" s="2" customFormat="1" ht="15.75" x14ac:dyDescent="0.25">
      <c r="B13" s="13" t="s">
        <v>411</v>
      </c>
      <c r="C13" s="20"/>
      <c r="F13" s="29" t="s">
        <v>418</v>
      </c>
      <c r="G13" s="29"/>
      <c r="H13" s="29"/>
      <c r="I13" s="29"/>
      <c r="J13" s="29"/>
      <c r="K13" s="20"/>
      <c r="L13" s="20"/>
      <c r="M13" s="20"/>
      <c r="N13" s="20"/>
      <c r="O13" s="20"/>
      <c r="P13" s="20"/>
    </row>
    <row r="14" spans="2:22" s="2" customFormat="1" ht="15.75" x14ac:dyDescent="0.25">
      <c r="B14" s="13" t="s">
        <v>224</v>
      </c>
      <c r="C14" s="20"/>
      <c r="F14" s="29" t="s">
        <v>333</v>
      </c>
      <c r="G14" s="29"/>
      <c r="H14" s="29"/>
      <c r="I14" s="29"/>
      <c r="J14" s="29"/>
      <c r="K14" s="20"/>
      <c r="L14" s="20"/>
      <c r="M14" s="20"/>
      <c r="N14" s="20"/>
      <c r="O14" s="20"/>
      <c r="P14" s="20"/>
    </row>
    <row r="15" spans="2:22" s="2" customFormat="1" ht="15.75" x14ac:dyDescent="0.25">
      <c r="B15" s="13" t="s">
        <v>336</v>
      </c>
      <c r="C15" s="20"/>
      <c r="F15" s="29" t="s">
        <v>330</v>
      </c>
      <c r="G15" s="29"/>
      <c r="H15" s="29"/>
      <c r="I15" s="29"/>
      <c r="J15" s="29"/>
      <c r="K15" s="20"/>
      <c r="L15" s="20"/>
      <c r="M15" s="20"/>
      <c r="N15" s="20"/>
      <c r="O15" s="20"/>
      <c r="P15" s="20"/>
    </row>
    <row r="16" spans="2:22" s="2" customFormat="1" ht="15.75" x14ac:dyDescent="0.25">
      <c r="B16" s="29" t="s">
        <v>225</v>
      </c>
      <c r="C16" s="20"/>
      <c r="F16" s="29" t="s">
        <v>329</v>
      </c>
      <c r="G16" s="20"/>
      <c r="H16" s="20"/>
      <c r="J16" s="29"/>
      <c r="K16" s="20"/>
      <c r="L16" s="20"/>
      <c r="M16" s="20"/>
      <c r="N16" s="20"/>
      <c r="O16" s="20"/>
      <c r="P16" s="20"/>
      <c r="V16" s="20"/>
    </row>
    <row r="17" spans="2:16" s="2" customFormat="1" ht="15.75" x14ac:dyDescent="0.25">
      <c r="B17" s="29" t="s">
        <v>223</v>
      </c>
      <c r="C17" s="20"/>
      <c r="F17" s="29" t="s">
        <v>332</v>
      </c>
      <c r="G17" s="20"/>
      <c r="H17" s="20"/>
      <c r="I17" s="20"/>
      <c r="K17" s="20"/>
      <c r="L17" s="20"/>
      <c r="M17" s="20"/>
      <c r="N17" s="20"/>
      <c r="O17" s="20"/>
      <c r="P17" s="20"/>
    </row>
    <row r="18" spans="2:16" s="2" customFormat="1" ht="15.75" x14ac:dyDescent="0.25">
      <c r="B18" s="13" t="s">
        <v>397</v>
      </c>
      <c r="C18" s="20"/>
      <c r="F18" s="29" t="s">
        <v>334</v>
      </c>
      <c r="G18" s="20"/>
      <c r="H18" s="20"/>
      <c r="I18" s="20"/>
      <c r="K18" s="20"/>
      <c r="L18" s="20"/>
      <c r="M18" s="20"/>
      <c r="N18" s="20"/>
      <c r="O18" s="20"/>
      <c r="P18" s="20"/>
    </row>
    <row r="19" spans="2:16" s="2" customFormat="1" ht="15.75" x14ac:dyDescent="0.25">
      <c r="B19" s="13" t="s">
        <v>398</v>
      </c>
      <c r="C19" s="20"/>
      <c r="F19" s="29" t="s">
        <v>417</v>
      </c>
      <c r="G19" s="20"/>
      <c r="H19" s="20"/>
      <c r="I19" s="20"/>
      <c r="J19" s="20"/>
      <c r="K19" s="20"/>
      <c r="L19" s="20"/>
      <c r="M19" s="20"/>
      <c r="N19" s="20"/>
      <c r="O19" s="20"/>
      <c r="P19" s="20"/>
    </row>
    <row r="20" spans="2:16" s="2" customFormat="1" ht="15.75" x14ac:dyDescent="0.25">
      <c r="B20" s="13" t="s">
        <v>399</v>
      </c>
      <c r="C20" s="20"/>
      <c r="F20" s="29" t="s">
        <v>335</v>
      </c>
      <c r="G20" s="20"/>
      <c r="H20" s="20"/>
      <c r="I20" s="20"/>
      <c r="J20" s="20"/>
      <c r="K20" s="20"/>
      <c r="L20" s="20"/>
      <c r="M20" s="20"/>
      <c r="N20" s="20"/>
      <c r="O20" s="20"/>
      <c r="P20" s="20"/>
    </row>
    <row r="21" spans="2:16" s="2" customFormat="1" ht="15.75" x14ac:dyDescent="0.25">
      <c r="B21" s="13" t="s">
        <v>220</v>
      </c>
      <c r="C21" s="20"/>
      <c r="F21" s="29" t="s">
        <v>400</v>
      </c>
      <c r="G21" s="20"/>
      <c r="H21" s="20"/>
      <c r="I21" s="20"/>
      <c r="J21" s="20"/>
      <c r="L21" s="20"/>
      <c r="M21" s="20"/>
      <c r="N21" s="20"/>
      <c r="O21" s="20"/>
      <c r="P21" s="20"/>
    </row>
    <row r="22" spans="2:16" s="2" customFormat="1" ht="15.75" x14ac:dyDescent="0.25">
      <c r="B22" s="29" t="s">
        <v>221</v>
      </c>
      <c r="C22" s="20"/>
      <c r="F22" s="29" t="s">
        <v>341</v>
      </c>
      <c r="G22" s="20"/>
      <c r="H22" s="20"/>
      <c r="I22" s="20"/>
      <c r="J22" s="20"/>
      <c r="M22" s="20"/>
      <c r="N22" s="20"/>
      <c r="O22" s="20"/>
      <c r="P22" s="20"/>
    </row>
    <row r="23" spans="2:16" s="2" customFormat="1" ht="15.75" x14ac:dyDescent="0.25">
      <c r="B23" s="29" t="s">
        <v>222</v>
      </c>
      <c r="C23" s="20"/>
      <c r="F23" s="29" t="s">
        <v>331</v>
      </c>
      <c r="G23" s="20"/>
      <c r="H23" s="20"/>
      <c r="I23" s="20"/>
      <c r="J23" s="20"/>
      <c r="K23" s="20"/>
      <c r="M23" s="20"/>
      <c r="N23" s="20"/>
      <c r="O23" s="20"/>
      <c r="P23" s="20"/>
    </row>
    <row r="24" spans="2:16" s="2" customFormat="1" x14ac:dyDescent="0.25">
      <c r="C24" s="20"/>
      <c r="G24" s="20"/>
      <c r="H24" s="20"/>
      <c r="I24" s="20"/>
      <c r="J24" s="20"/>
      <c r="K24" s="20"/>
      <c r="L24" s="20"/>
      <c r="M24" s="20"/>
      <c r="O24" s="20"/>
      <c r="P24" s="20"/>
    </row>
    <row r="25" spans="2:16" s="2" customFormat="1" x14ac:dyDescent="0.25">
      <c r="C25" s="20"/>
      <c r="G25" s="20"/>
      <c r="H25" s="20"/>
      <c r="I25" s="20"/>
      <c r="J25" s="20"/>
      <c r="K25" s="20"/>
      <c r="M25" s="20"/>
      <c r="N25" s="20"/>
      <c r="O25" s="20"/>
      <c r="P25" s="20"/>
    </row>
    <row r="26" spans="2:16" s="2" customFormat="1" x14ac:dyDescent="0.25">
      <c r="C26" s="20"/>
      <c r="D26" s="20"/>
      <c r="E26" s="20"/>
      <c r="F26" s="20"/>
      <c r="G26" s="20"/>
      <c r="H26" s="20"/>
      <c r="I26" s="20"/>
      <c r="J26" s="20"/>
      <c r="K26" s="20"/>
      <c r="L26" s="20"/>
      <c r="M26" s="20"/>
      <c r="N26" s="20"/>
      <c r="O26" s="20"/>
      <c r="P26" s="20"/>
    </row>
    <row r="27" spans="2:16" ht="18" x14ac:dyDescent="0.25">
      <c r="B27" s="34"/>
      <c r="C27" s="7"/>
      <c r="D27" s="7"/>
      <c r="E27" s="7"/>
      <c r="F27" s="7"/>
      <c r="G27" s="7"/>
      <c r="H27" s="7"/>
      <c r="I27" s="7"/>
      <c r="J27" s="7"/>
      <c r="K27" s="7"/>
      <c r="L27" s="7"/>
      <c r="M27" s="7"/>
      <c r="N27" s="7"/>
      <c r="O27" s="7"/>
      <c r="P27" s="7"/>
    </row>
    <row r="28" spans="2:16" x14ac:dyDescent="0.25">
      <c r="B28" s="35"/>
      <c r="C28" s="7"/>
      <c r="D28" s="7"/>
      <c r="E28" s="7"/>
      <c r="F28" s="7"/>
      <c r="G28" s="7"/>
      <c r="H28" s="7"/>
      <c r="I28" s="7"/>
      <c r="J28" s="7"/>
      <c r="K28" s="7"/>
      <c r="L28" s="7"/>
      <c r="M28" s="7"/>
      <c r="N28" s="7"/>
      <c r="O28" s="7"/>
      <c r="P28" s="7"/>
    </row>
    <row r="29" spans="2:16" x14ac:dyDescent="0.25">
      <c r="B29" s="35"/>
      <c r="C29" s="7"/>
      <c r="D29" s="7"/>
      <c r="E29" s="7"/>
      <c r="F29" s="7"/>
      <c r="G29" s="7"/>
      <c r="H29" s="7"/>
      <c r="I29" s="7"/>
      <c r="J29" s="7"/>
      <c r="K29" s="7"/>
      <c r="L29" s="7"/>
      <c r="M29" s="7"/>
      <c r="N29" s="7"/>
      <c r="O29" s="7"/>
      <c r="P29" s="7"/>
    </row>
    <row r="30" spans="2:16" x14ac:dyDescent="0.25">
      <c r="B30" s="35"/>
      <c r="C30" s="7"/>
      <c r="D30" s="7"/>
      <c r="E30" s="7"/>
      <c r="F30" s="7"/>
      <c r="G30" s="7"/>
      <c r="H30" s="7"/>
      <c r="I30" s="7"/>
      <c r="J30" s="7"/>
      <c r="K30" s="7"/>
      <c r="L30" s="7"/>
      <c r="M30" s="7"/>
      <c r="N30" s="7"/>
      <c r="O30" s="7"/>
      <c r="P30" s="7"/>
    </row>
    <row r="31" spans="2:16" x14ac:dyDescent="0.25">
      <c r="B31" s="35"/>
      <c r="C31" s="7"/>
      <c r="D31" s="7"/>
      <c r="E31" s="7"/>
      <c r="F31" s="7"/>
      <c r="G31" s="7"/>
      <c r="H31" s="7"/>
      <c r="I31" s="7"/>
      <c r="J31" s="7"/>
      <c r="K31" s="7"/>
      <c r="L31" s="7"/>
      <c r="M31" s="7"/>
      <c r="N31" s="7"/>
      <c r="O31" s="7"/>
      <c r="P31" s="7"/>
    </row>
    <row r="32" spans="2:16" x14ac:dyDescent="0.25">
      <c r="B32" s="35"/>
      <c r="C32" s="7"/>
      <c r="D32" s="7"/>
      <c r="E32" s="7"/>
      <c r="F32" s="7"/>
      <c r="G32" s="7"/>
      <c r="H32" s="7"/>
      <c r="I32" s="7"/>
      <c r="J32" s="7"/>
      <c r="K32" s="7"/>
      <c r="L32" s="7"/>
      <c r="M32" s="7"/>
      <c r="N32" s="7"/>
      <c r="O32" s="7"/>
      <c r="P32" s="7"/>
    </row>
    <row r="33" spans="2:16" x14ac:dyDescent="0.25">
      <c r="B33" s="35"/>
      <c r="C33" s="7"/>
      <c r="D33" s="7"/>
      <c r="E33" s="7"/>
      <c r="F33" s="7"/>
      <c r="G33" s="7"/>
      <c r="H33" s="7"/>
      <c r="I33" s="7"/>
      <c r="J33" s="7"/>
      <c r="K33" s="7"/>
      <c r="L33" s="7"/>
      <c r="M33" s="7"/>
      <c r="N33" s="7"/>
      <c r="O33" s="7"/>
      <c r="P33" s="7"/>
    </row>
    <row r="34" spans="2:16" x14ac:dyDescent="0.25">
      <c r="B34" s="35"/>
      <c r="C34" s="7"/>
      <c r="D34" s="7"/>
      <c r="E34" s="7"/>
      <c r="F34" s="7"/>
      <c r="G34" s="7"/>
      <c r="H34" s="7"/>
      <c r="I34" s="7"/>
      <c r="J34" s="7"/>
      <c r="K34" s="7"/>
      <c r="L34" s="7"/>
      <c r="M34" s="7"/>
      <c r="N34" s="7"/>
      <c r="O34" s="7"/>
      <c r="P34" s="7"/>
    </row>
    <row r="35" spans="2:16" x14ac:dyDescent="0.25">
      <c r="B35" s="35"/>
      <c r="C35" s="7"/>
      <c r="D35" s="7"/>
      <c r="E35" s="7"/>
      <c r="F35" s="7"/>
      <c r="G35" s="7"/>
      <c r="H35" s="7"/>
      <c r="I35" s="7"/>
      <c r="J35" s="7"/>
      <c r="K35" s="7"/>
      <c r="L35" s="7"/>
      <c r="M35" s="7"/>
      <c r="N35" s="7"/>
      <c r="O35" s="7"/>
      <c r="P35" s="7"/>
    </row>
    <row r="36" spans="2:16" x14ac:dyDescent="0.25">
      <c r="B36" s="35"/>
      <c r="C36" s="7"/>
      <c r="D36" s="7"/>
      <c r="E36" s="7"/>
      <c r="F36" s="7"/>
      <c r="G36" s="7"/>
      <c r="H36" s="7"/>
      <c r="I36" s="7"/>
      <c r="J36" s="7"/>
      <c r="K36" s="7"/>
      <c r="L36" s="7"/>
      <c r="M36" s="7"/>
      <c r="N36" s="7"/>
      <c r="O36" s="7"/>
      <c r="P36" s="7"/>
    </row>
    <row r="37" spans="2:16" x14ac:dyDescent="0.25">
      <c r="B37" s="35"/>
      <c r="C37" s="7"/>
      <c r="D37" s="7"/>
      <c r="E37" s="7"/>
      <c r="F37" s="7"/>
      <c r="G37" s="7"/>
      <c r="H37" s="7"/>
      <c r="I37" s="7"/>
      <c r="J37" s="7"/>
      <c r="K37" s="7"/>
      <c r="L37" s="7"/>
      <c r="M37" s="7"/>
      <c r="N37" s="7"/>
      <c r="O37" s="7"/>
      <c r="P37" s="7"/>
    </row>
    <row r="38" spans="2:16" x14ac:dyDescent="0.25">
      <c r="B38" s="35"/>
      <c r="C38" s="7"/>
      <c r="D38" s="7"/>
      <c r="E38" s="7"/>
      <c r="F38" s="7"/>
      <c r="G38" s="7"/>
      <c r="H38" s="7"/>
      <c r="I38" s="7"/>
      <c r="J38" s="7"/>
      <c r="K38" s="7"/>
      <c r="L38" s="7"/>
      <c r="M38" s="7"/>
      <c r="N38" s="7"/>
      <c r="O38" s="7"/>
      <c r="P38" s="7"/>
    </row>
    <row r="39" spans="2:16" x14ac:dyDescent="0.25">
      <c r="B39" s="35"/>
      <c r="C39" s="7"/>
      <c r="D39" s="7"/>
      <c r="E39" s="7"/>
      <c r="F39" s="7"/>
      <c r="G39" s="7"/>
      <c r="H39" s="7"/>
      <c r="I39" s="7"/>
      <c r="J39" s="7"/>
      <c r="K39" s="7"/>
      <c r="L39" s="7"/>
      <c r="M39" s="7"/>
      <c r="N39" s="7"/>
      <c r="O39" s="7"/>
      <c r="P39" s="7"/>
    </row>
    <row r="40" spans="2:16" x14ac:dyDescent="0.25">
      <c r="B40" s="35"/>
      <c r="C40" s="7"/>
      <c r="D40" s="7"/>
      <c r="E40" s="7"/>
      <c r="F40" s="7"/>
      <c r="G40" s="7"/>
      <c r="H40" s="7"/>
      <c r="I40" s="7"/>
      <c r="J40" s="7"/>
      <c r="K40" s="7"/>
      <c r="L40" s="7"/>
      <c r="M40" s="7"/>
      <c r="N40" s="7"/>
      <c r="O40" s="7"/>
      <c r="P40" s="7"/>
    </row>
    <row r="41" spans="2:16" x14ac:dyDescent="0.25">
      <c r="B41" s="35"/>
      <c r="C41" s="7"/>
      <c r="D41" s="7"/>
      <c r="E41" s="7"/>
      <c r="F41" s="7"/>
      <c r="G41" s="7"/>
      <c r="H41" s="7"/>
      <c r="I41" s="7"/>
      <c r="J41" s="7"/>
      <c r="K41" s="7"/>
      <c r="L41" s="7"/>
      <c r="M41" s="7"/>
      <c r="N41" s="7"/>
      <c r="O41" s="7"/>
      <c r="P41" s="7"/>
    </row>
    <row r="44" spans="2:16" x14ac:dyDescent="0.25">
      <c r="E44" s="14"/>
    </row>
  </sheetData>
  <sortState xmlns:xlrd2="http://schemas.microsoft.com/office/spreadsheetml/2017/richdata2" ref="V13:W18">
    <sortCondition ref="W13:W18"/>
  </sortState>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C77F5-5816-4BC9-85A8-57A89456EFD9}">
  <sheetPr codeName="Sheet5">
    <tabColor theme="0" tint="-0.499984740745262"/>
  </sheetPr>
  <dimension ref="A1:N72"/>
  <sheetViews>
    <sheetView workbookViewId="0">
      <selection activeCell="K3" sqref="K3"/>
    </sheetView>
  </sheetViews>
  <sheetFormatPr defaultRowHeight="15" x14ac:dyDescent="0.25"/>
  <cols>
    <col min="1" max="1" width="12" bestFit="1" customWidth="1"/>
    <col min="2" max="2" width="12" style="63" customWidth="1"/>
    <col min="3" max="3" width="9" style="63" bestFit="1" customWidth="1"/>
    <col min="4" max="4" width="8.85546875" style="63" bestFit="1" customWidth="1"/>
    <col min="5" max="5" width="13.42578125" style="63" bestFit="1" customWidth="1"/>
    <col min="6" max="6" width="13.85546875" style="63" bestFit="1" customWidth="1"/>
    <col min="7" max="7" width="13.42578125" style="63" bestFit="1" customWidth="1"/>
    <col min="8" max="8" width="13.85546875" style="63" bestFit="1" customWidth="1"/>
    <col min="9" max="16384" width="9.140625" style="63"/>
  </cols>
  <sheetData>
    <row r="1" spans="1:14" x14ac:dyDescent="0.25">
      <c r="A1" t="s">
        <v>267</v>
      </c>
      <c r="B1" s="63" t="s">
        <v>324</v>
      </c>
      <c r="C1" t="s">
        <v>114</v>
      </c>
      <c r="D1" t="s">
        <v>115</v>
      </c>
      <c r="E1" t="s">
        <v>116</v>
      </c>
      <c r="F1" t="s">
        <v>117</v>
      </c>
      <c r="G1" t="s">
        <v>118</v>
      </c>
      <c r="H1" t="s">
        <v>119</v>
      </c>
    </row>
    <row r="2" spans="1:14" x14ac:dyDescent="0.25">
      <c r="A2" t="s">
        <v>6</v>
      </c>
      <c r="C2" s="1">
        <v>0</v>
      </c>
      <c r="D2" s="1"/>
      <c r="E2" s="1">
        <v>100</v>
      </c>
      <c r="F2" s="1">
        <v>100</v>
      </c>
      <c r="G2" s="1">
        <v>100</v>
      </c>
      <c r="H2" s="1">
        <v>100</v>
      </c>
    </row>
    <row r="3" spans="1:14" x14ac:dyDescent="0.25">
      <c r="A3" t="s">
        <v>90</v>
      </c>
      <c r="B3" s="63" t="str">
        <f>IFERROR(VLOOKUP(A3,'Trust lookup'!$B$2:$C$128,2,0),"")</f>
        <v>Mid and South Essex NHS Foundation Trust</v>
      </c>
      <c r="C3" s="1">
        <v>1</v>
      </c>
      <c r="D3" s="1">
        <v>64.259490966796875</v>
      </c>
      <c r="E3" s="1">
        <v>0</v>
      </c>
      <c r="F3" s="1">
        <v>90.054428100585938</v>
      </c>
      <c r="G3" s="1">
        <v>0</v>
      </c>
      <c r="H3" s="1">
        <v>99.6021728515625</v>
      </c>
      <c r="L3" s="60" t="s">
        <v>0</v>
      </c>
      <c r="M3" s="59" t="s">
        <v>415</v>
      </c>
    </row>
    <row r="4" spans="1:14" x14ac:dyDescent="0.25">
      <c r="A4" t="s">
        <v>6</v>
      </c>
      <c r="B4" s="63" t="str">
        <f>IFERROR(VLOOKUP(A4,'Trust lookup'!$B$2:$C$128,2,0),"")</f>
        <v/>
      </c>
      <c r="C4" s="1">
        <v>1</v>
      </c>
      <c r="D4" s="1"/>
      <c r="E4" s="1">
        <v>0</v>
      </c>
      <c r="F4" s="1">
        <v>90.054428100585938</v>
      </c>
      <c r="G4" s="1">
        <v>0</v>
      </c>
      <c r="H4" s="1">
        <v>99.6021728515625</v>
      </c>
      <c r="L4" s="60" t="s">
        <v>1</v>
      </c>
      <c r="M4" s="4" t="s">
        <v>323</v>
      </c>
    </row>
    <row r="5" spans="1:14" x14ac:dyDescent="0.25">
      <c r="A5" t="s">
        <v>42</v>
      </c>
      <c r="B5" s="63" t="str">
        <f>IFERROR(VLOOKUP(A5,'Trust lookup'!$B$2:$C$128,2,0),"")</f>
        <v>West Suffolk NHS Foundation Trust</v>
      </c>
      <c r="C5" s="1">
        <v>1</v>
      </c>
      <c r="D5" s="1">
        <v>0</v>
      </c>
      <c r="E5" s="1">
        <v>0</v>
      </c>
      <c r="F5" s="1">
        <v>90.054428100585938</v>
      </c>
      <c r="G5" s="1">
        <v>0</v>
      </c>
      <c r="H5" s="1">
        <v>99.6021728515625</v>
      </c>
      <c r="L5" s="60" t="s">
        <v>2</v>
      </c>
      <c r="M5" s="4" t="s">
        <v>414</v>
      </c>
    </row>
    <row r="6" spans="1:14" x14ac:dyDescent="0.25">
      <c r="A6" t="s">
        <v>13</v>
      </c>
      <c r="B6" s="63" t="str">
        <f>IFERROR(VLOOKUP(A6,'Trust lookup'!$B$2:$C$128,2,0),"")</f>
        <v>Wirral University Teaching Hospital NHS Foundation Trust</v>
      </c>
      <c r="C6" s="1">
        <v>1</v>
      </c>
      <c r="D6" s="1">
        <v>0</v>
      </c>
      <c r="E6" s="1">
        <v>0</v>
      </c>
      <c r="F6" s="1">
        <v>90.054428100585938</v>
      </c>
      <c r="G6" s="1">
        <v>0</v>
      </c>
      <c r="H6" s="1">
        <v>99.6021728515625</v>
      </c>
      <c r="L6" s="60" t="s">
        <v>3</v>
      </c>
      <c r="M6" s="79" t="s">
        <v>4</v>
      </c>
    </row>
    <row r="7" spans="1:14" x14ac:dyDescent="0.25">
      <c r="A7" t="s">
        <v>67</v>
      </c>
      <c r="B7" s="63" t="str">
        <f>IFERROR(VLOOKUP(A7,'Trust lookup'!$B$2:$C$128,2,0),"")</f>
        <v>North Middlesex University Hospital NHS Trust</v>
      </c>
      <c r="C7" s="1">
        <v>1</v>
      </c>
      <c r="D7" s="1">
        <v>29.832353591918945</v>
      </c>
      <c r="E7" s="1">
        <v>0</v>
      </c>
      <c r="F7" s="1">
        <v>90.054428100585938</v>
      </c>
      <c r="G7" s="1">
        <v>0</v>
      </c>
      <c r="H7" s="1">
        <v>99.6021728515625</v>
      </c>
      <c r="L7" s="60" t="s">
        <v>5</v>
      </c>
      <c r="M7" s="66">
        <f>AVERAGE(D2:D401)</f>
        <v>22.07276860150424</v>
      </c>
      <c r="N7" s="80">
        <f>M7</f>
        <v>22.07276860150424</v>
      </c>
    </row>
    <row r="8" spans="1:14" x14ac:dyDescent="0.25">
      <c r="A8" t="s">
        <v>84</v>
      </c>
      <c r="B8" s="63" t="str">
        <f>IFERROR(VLOOKUP(A8,'Trust lookup'!$B$2:$C$128,2,0),"")</f>
        <v>United Lincolnshire Hospitals NHS Trust</v>
      </c>
      <c r="C8" s="1">
        <v>1</v>
      </c>
      <c r="D8" s="1">
        <v>0</v>
      </c>
      <c r="E8" s="1">
        <v>0</v>
      </c>
      <c r="F8" s="1">
        <v>90.054428100585938</v>
      </c>
      <c r="G8" s="1">
        <v>0</v>
      </c>
      <c r="H8" s="1">
        <v>99.6021728515625</v>
      </c>
      <c r="L8"/>
      <c r="M8" s="81">
        <f>MIN(C2:C1001)</f>
        <v>0</v>
      </c>
      <c r="N8" s="81">
        <f>MAX(C2:C1001)</f>
        <v>61</v>
      </c>
    </row>
    <row r="9" spans="1:14" x14ac:dyDescent="0.25">
      <c r="A9" t="s">
        <v>123</v>
      </c>
      <c r="B9" s="63" t="str">
        <f>IFERROR(VLOOKUP(A9,'Trust lookup'!$B$2:$C$128,2,0),"")</f>
        <v>Countess of Chester Hospital NHS Foundation Trust</v>
      </c>
      <c r="C9" s="1">
        <v>1</v>
      </c>
      <c r="D9" s="1">
        <v>0</v>
      </c>
      <c r="E9" s="1">
        <v>0</v>
      </c>
      <c r="F9" s="1">
        <v>90.054428100585938</v>
      </c>
      <c r="G9" s="1">
        <v>0</v>
      </c>
      <c r="H9" s="1">
        <v>99.6021728515625</v>
      </c>
    </row>
    <row r="10" spans="1:14" x14ac:dyDescent="0.25">
      <c r="A10" t="s">
        <v>27</v>
      </c>
      <c r="B10" s="63" t="str">
        <f>IFERROR(VLOOKUP(A10,'Trust lookup'!$B$2:$C$128,2,0),"")</f>
        <v>Salisbury NHS Foundation Trust</v>
      </c>
      <c r="C10" s="1">
        <v>1</v>
      </c>
      <c r="D10" s="1">
        <v>0</v>
      </c>
      <c r="E10" s="1">
        <v>0</v>
      </c>
      <c r="F10" s="1">
        <v>90.054428100585938</v>
      </c>
      <c r="G10" s="1">
        <v>0</v>
      </c>
      <c r="H10" s="1">
        <v>99.6021728515625</v>
      </c>
      <c r="L10" t="s">
        <v>198</v>
      </c>
    </row>
    <row r="11" spans="1:14" x14ac:dyDescent="0.25">
      <c r="A11" t="s">
        <v>8</v>
      </c>
      <c r="B11" s="63" t="str">
        <f>IFERROR(VLOOKUP(A11,'Trust lookup'!$B$2:$C$128,2,0),"")</f>
        <v>Mid Cheshire Hospitals NHS Foundation Trust</v>
      </c>
      <c r="C11" s="1">
        <v>1</v>
      </c>
      <c r="D11" s="1">
        <v>37.408180236816406</v>
      </c>
      <c r="E11" s="1">
        <v>0</v>
      </c>
      <c r="F11" s="1">
        <v>90.054428100585938</v>
      </c>
      <c r="G11" s="1">
        <v>0</v>
      </c>
      <c r="H11" s="1">
        <v>99.6021728515625</v>
      </c>
      <c r="L11" s="58" t="str">
        <f>'ALL - FunnelPlot'!$C$2</f>
        <v>Airedale NHS Foundation Trust</v>
      </c>
    </row>
    <row r="12" spans="1:14" x14ac:dyDescent="0.25">
      <c r="A12" t="s">
        <v>75</v>
      </c>
      <c r="B12" s="63" t="str">
        <f>IFERROR(VLOOKUP(A12,'Trust lookup'!$B$2:$C$128,2,0),"")</f>
        <v>Worcestershire Acute Hospitals NHS Trust</v>
      </c>
      <c r="C12" s="1">
        <v>1</v>
      </c>
      <c r="D12" s="1">
        <v>0</v>
      </c>
      <c r="E12" s="1">
        <v>0</v>
      </c>
      <c r="F12" s="1">
        <v>90.054428100585938</v>
      </c>
      <c r="G12" s="1">
        <v>0</v>
      </c>
      <c r="H12" s="1">
        <v>99.6021728515625</v>
      </c>
    </row>
    <row r="13" spans="1:14" x14ac:dyDescent="0.25">
      <c r="A13" t="s">
        <v>60</v>
      </c>
      <c r="B13" s="63" t="str">
        <f>IFERROR(VLOOKUP(A13,'Trust lookup'!$B$2:$C$128,2,0),"")</f>
        <v>Calderdale and Huddersfield NHS Foundation Trust</v>
      </c>
      <c r="C13" s="1">
        <v>1</v>
      </c>
      <c r="D13" s="1">
        <v>0</v>
      </c>
      <c r="E13" s="1">
        <v>0</v>
      </c>
      <c r="F13" s="1">
        <v>90.054428100585938</v>
      </c>
      <c r="G13" s="1">
        <v>0</v>
      </c>
      <c r="H13" s="1">
        <v>99.6021728515625</v>
      </c>
    </row>
    <row r="14" spans="1:14" x14ac:dyDescent="0.25">
      <c r="A14" t="s">
        <v>126</v>
      </c>
      <c r="B14" s="63" t="str">
        <f>IFERROR(VLOOKUP(A14,'Trust lookup'!$B$2:$C$128,2,0),"")</f>
        <v>Kingston Hospital NHS Foundation Trust</v>
      </c>
      <c r="C14" s="1">
        <v>1</v>
      </c>
      <c r="D14" s="1">
        <v>0</v>
      </c>
      <c r="E14" s="1">
        <v>0</v>
      </c>
      <c r="F14" s="1">
        <v>90.054428100585938</v>
      </c>
      <c r="G14" s="1">
        <v>0</v>
      </c>
      <c r="H14" s="1">
        <v>99.6021728515625</v>
      </c>
    </row>
    <row r="15" spans="1:14" x14ac:dyDescent="0.25">
      <c r="A15" t="s">
        <v>92</v>
      </c>
      <c r="B15" s="63" t="str">
        <f>IFERROR(VLOOKUP(A15,'Trust lookup'!$B$2:$C$128,2,0),"")</f>
        <v>Royal Free London NHS Foundation Trust</v>
      </c>
      <c r="C15" s="1">
        <v>1</v>
      </c>
      <c r="D15" s="1">
        <v>0</v>
      </c>
      <c r="E15" s="1">
        <v>0</v>
      </c>
      <c r="F15" s="1">
        <v>90.054428100585938</v>
      </c>
      <c r="G15" s="1">
        <v>0</v>
      </c>
      <c r="H15" s="1">
        <v>99.6021728515625</v>
      </c>
    </row>
    <row r="16" spans="1:14" x14ac:dyDescent="0.25">
      <c r="A16" t="s">
        <v>47</v>
      </c>
      <c r="B16" s="63" t="str">
        <f>IFERROR(VLOOKUP(A16,'Trust lookup'!$B$2:$C$128,2,0),"")</f>
        <v>Frimley Health NHS Foundation Trust</v>
      </c>
      <c r="C16" s="1">
        <v>1</v>
      </c>
      <c r="D16" s="1">
        <v>35.168869018554688</v>
      </c>
      <c r="E16" s="1">
        <v>0</v>
      </c>
      <c r="F16" s="1">
        <v>90.054428100585938</v>
      </c>
      <c r="G16" s="1">
        <v>0</v>
      </c>
      <c r="H16" s="1">
        <v>99.6021728515625</v>
      </c>
    </row>
    <row r="17" spans="1:8" x14ac:dyDescent="0.25">
      <c r="A17" t="s">
        <v>44</v>
      </c>
      <c r="B17" s="63" t="str">
        <f>IFERROR(VLOOKUP(A17,'Trust lookup'!$B$2:$C$128,2,0),"")</f>
        <v>The Queen Elizabeth Hospital, King's Lynn, NHS Foundation Trust</v>
      </c>
      <c r="C17" s="1">
        <v>1</v>
      </c>
      <c r="D17" s="1">
        <v>0</v>
      </c>
      <c r="E17" s="1">
        <v>0</v>
      </c>
      <c r="F17" s="1">
        <v>90.054428100585938</v>
      </c>
      <c r="G17" s="1">
        <v>0</v>
      </c>
      <c r="H17" s="1">
        <v>99.6021728515625</v>
      </c>
    </row>
    <row r="18" spans="1:8" x14ac:dyDescent="0.25">
      <c r="A18" t="s">
        <v>48</v>
      </c>
      <c r="B18" s="63" t="str">
        <f>IFERROR(VLOOKUP(A18,'Trust lookup'!$B$2:$C$128,2,0),"")</f>
        <v>Lewisham and Greenwich NHS Trust</v>
      </c>
      <c r="C18" s="1">
        <v>1</v>
      </c>
      <c r="D18" s="1">
        <v>68.153266906738281</v>
      </c>
      <c r="E18" s="1">
        <v>0</v>
      </c>
      <c r="F18" s="1">
        <v>90.054428100585938</v>
      </c>
      <c r="G18" s="1">
        <v>0</v>
      </c>
      <c r="H18" s="1">
        <v>99.6021728515625</v>
      </c>
    </row>
    <row r="19" spans="1:8" x14ac:dyDescent="0.25">
      <c r="A19" t="s">
        <v>61</v>
      </c>
      <c r="B19" s="63" t="str">
        <f>IFERROR(VLOOKUP(A19,'Trust lookup'!$B$2:$C$128,2,0),"")</f>
        <v>Royal United Hospitals Bath NHS Foundation Trust</v>
      </c>
      <c r="C19" s="1">
        <v>2</v>
      </c>
      <c r="D19" s="1">
        <v>0</v>
      </c>
      <c r="E19" s="1">
        <v>0</v>
      </c>
      <c r="F19" s="1">
        <v>80.217109680175781</v>
      </c>
      <c r="G19" s="1">
        <v>0</v>
      </c>
      <c r="H19" s="1">
        <v>99.20867919921875</v>
      </c>
    </row>
    <row r="20" spans="1:8" x14ac:dyDescent="0.25">
      <c r="A20" t="s">
        <v>93</v>
      </c>
      <c r="B20" s="63" t="str">
        <f>IFERROR(VLOOKUP(A20,'Trust lookup'!$B$2:$C$128,2,0),"")</f>
        <v>University Hospitals of Derby and Burton NHS Foundation Trust</v>
      </c>
      <c r="C20" s="1">
        <v>2</v>
      </c>
      <c r="D20" s="1">
        <v>0</v>
      </c>
      <c r="E20" s="1">
        <v>0</v>
      </c>
      <c r="F20" s="1">
        <v>80.217109680175781</v>
      </c>
      <c r="G20" s="1">
        <v>0</v>
      </c>
      <c r="H20" s="1">
        <v>99.20867919921875</v>
      </c>
    </row>
    <row r="21" spans="1:8" x14ac:dyDescent="0.25">
      <c r="A21" t="s">
        <v>62</v>
      </c>
      <c r="B21" s="63" t="str">
        <f>IFERROR(VLOOKUP(A21,'Trust lookup'!$B$2:$C$128,2,0),"")</f>
        <v>University Hospitals Coventry and Warwickshire NHS Trust</v>
      </c>
      <c r="C21" s="1">
        <v>3</v>
      </c>
      <c r="D21" s="1">
        <v>44.051662445068359</v>
      </c>
      <c r="E21" s="1">
        <v>0</v>
      </c>
      <c r="F21" s="1">
        <v>64.525131225585938</v>
      </c>
      <c r="G21" s="1">
        <v>0</v>
      </c>
      <c r="H21" s="1">
        <v>97.90130615234375</v>
      </c>
    </row>
    <row r="22" spans="1:8" x14ac:dyDescent="0.25">
      <c r="A22" t="s">
        <v>52</v>
      </c>
      <c r="B22" s="63" t="str">
        <f>IFERROR(VLOOKUP(A22,'Trust lookup'!$B$2:$C$128,2,0),"")</f>
        <v>Hampshire Hospitals NHS Foundation Trust</v>
      </c>
      <c r="C22" s="1">
        <v>3</v>
      </c>
      <c r="D22" s="1">
        <v>0</v>
      </c>
      <c r="E22" s="1">
        <v>0</v>
      </c>
      <c r="F22" s="1">
        <v>64.525131225585938</v>
      </c>
      <c r="G22" s="1">
        <v>0</v>
      </c>
      <c r="H22" s="1">
        <v>97.90130615234375</v>
      </c>
    </row>
    <row r="23" spans="1:8" x14ac:dyDescent="0.25">
      <c r="A23" t="s">
        <v>108</v>
      </c>
      <c r="B23" s="63" t="str">
        <f>IFERROR(VLOOKUP(A23,'Trust lookup'!$B$2:$C$128,2,0),"")</f>
        <v>Guy's and St Thomas' NHS Foundation Trust</v>
      </c>
      <c r="C23" s="1">
        <v>3</v>
      </c>
      <c r="D23" s="1">
        <v>0</v>
      </c>
      <c r="E23" s="1">
        <v>0</v>
      </c>
      <c r="F23" s="1">
        <v>64.525131225585938</v>
      </c>
      <c r="G23" s="1">
        <v>0</v>
      </c>
      <c r="H23" s="1">
        <v>97.90130615234375</v>
      </c>
    </row>
    <row r="24" spans="1:8" x14ac:dyDescent="0.25">
      <c r="A24" t="s">
        <v>40</v>
      </c>
      <c r="B24" s="63" t="str">
        <f>IFERROR(VLOOKUP(A24,'Trust lookup'!$B$2:$C$128,2,0),"")</f>
        <v>South Warwickshire NHS Foundation Trust</v>
      </c>
      <c r="C24" s="1">
        <v>3</v>
      </c>
      <c r="D24" s="1">
        <v>52.62359619140625</v>
      </c>
      <c r="E24" s="1">
        <v>0</v>
      </c>
      <c r="F24" s="1">
        <v>64.525131225585938</v>
      </c>
      <c r="G24" s="1">
        <v>0</v>
      </c>
      <c r="H24" s="1">
        <v>97.90130615234375</v>
      </c>
    </row>
    <row r="25" spans="1:8" x14ac:dyDescent="0.25">
      <c r="A25" t="s">
        <v>43</v>
      </c>
      <c r="B25" s="63" t="str">
        <f>IFERROR(VLOOKUP(A25,'Trust lookup'!$B$2:$C$128,2,0),"")</f>
        <v>James Paget University Hospitals NHS Foundation Trust</v>
      </c>
      <c r="C25" s="1">
        <v>3</v>
      </c>
      <c r="D25" s="1">
        <v>0</v>
      </c>
      <c r="E25" s="1">
        <v>0</v>
      </c>
      <c r="F25" s="1">
        <v>64.525131225585938</v>
      </c>
      <c r="G25" s="1">
        <v>0</v>
      </c>
      <c r="H25" s="1">
        <v>97.90130615234375</v>
      </c>
    </row>
    <row r="26" spans="1:8" x14ac:dyDescent="0.25">
      <c r="A26" t="s">
        <v>65</v>
      </c>
      <c r="B26" s="63" t="str">
        <f>IFERROR(VLOOKUP(A26,'Trust lookup'!$B$2:$C$128,2,0),"")</f>
        <v>Buckinghamshire Healthcare NHS Trust</v>
      </c>
      <c r="C26" s="1">
        <v>3</v>
      </c>
      <c r="D26" s="1">
        <v>21.53118896484375</v>
      </c>
      <c r="E26" s="1">
        <v>0</v>
      </c>
      <c r="F26" s="1">
        <v>64.525131225585938</v>
      </c>
      <c r="G26" s="1">
        <v>0</v>
      </c>
      <c r="H26" s="1">
        <v>97.90130615234375</v>
      </c>
    </row>
    <row r="27" spans="1:8" x14ac:dyDescent="0.25">
      <c r="A27" t="s">
        <v>77</v>
      </c>
      <c r="B27" s="63" t="str">
        <f>IFERROR(VLOOKUP(A27,'Trust lookup'!$B$2:$C$128,2,0),"")</f>
        <v>East Sussex Healthcare NHS Trust</v>
      </c>
      <c r="C27" s="1">
        <v>3</v>
      </c>
      <c r="D27" s="1">
        <v>38.149139404296875</v>
      </c>
      <c r="E27" s="1">
        <v>0</v>
      </c>
      <c r="F27" s="1">
        <v>64.525131225585938</v>
      </c>
      <c r="G27" s="1">
        <v>0</v>
      </c>
      <c r="H27" s="1">
        <v>97.90130615234375</v>
      </c>
    </row>
    <row r="28" spans="1:8" x14ac:dyDescent="0.25">
      <c r="A28" t="s">
        <v>49</v>
      </c>
      <c r="B28" s="63" t="str">
        <f>IFERROR(VLOOKUP(A28,'Trust lookup'!$B$2:$C$128,2,0),"")</f>
        <v>Great Western Hospitals NHS Foundation Trust</v>
      </c>
      <c r="C28" s="1">
        <v>3</v>
      </c>
      <c r="D28" s="1">
        <v>40.630928039550781</v>
      </c>
      <c r="E28" s="1">
        <v>0</v>
      </c>
      <c r="F28" s="1">
        <v>64.525131225585938</v>
      </c>
      <c r="G28" s="1">
        <v>0</v>
      </c>
      <c r="H28" s="1">
        <v>97.90130615234375</v>
      </c>
    </row>
    <row r="29" spans="1:8" x14ac:dyDescent="0.25">
      <c r="A29" t="s">
        <v>53</v>
      </c>
      <c r="B29" s="63" t="str">
        <f>IFERROR(VLOOKUP(A29,'Trust lookup'!$B$2:$C$128,2,0),"")</f>
        <v>Bradford Teaching Hospitals NHS Foundation Trust</v>
      </c>
      <c r="C29" s="1">
        <v>3</v>
      </c>
      <c r="D29" s="1">
        <v>38.303939819335938</v>
      </c>
      <c r="E29" s="1">
        <v>0</v>
      </c>
      <c r="F29" s="1">
        <v>64.525131225585938</v>
      </c>
      <c r="G29" s="1">
        <v>0</v>
      </c>
      <c r="H29" s="1">
        <v>97.90130615234375</v>
      </c>
    </row>
    <row r="30" spans="1:8" x14ac:dyDescent="0.25">
      <c r="A30" t="s">
        <v>99</v>
      </c>
      <c r="B30" s="63" t="str">
        <f>IFERROR(VLOOKUP(A30,'Trust lookup'!$B$2:$C$128,2,0),"")</f>
        <v>University Hospitals of North Midlands NHS Trust</v>
      </c>
      <c r="C30" s="1">
        <v>3</v>
      </c>
      <c r="D30" s="1">
        <v>0</v>
      </c>
      <c r="E30" s="1">
        <v>0</v>
      </c>
      <c r="F30" s="1">
        <v>64.525131225585938</v>
      </c>
      <c r="G30" s="1">
        <v>0</v>
      </c>
      <c r="H30" s="1">
        <v>97.90130615234375</v>
      </c>
    </row>
    <row r="31" spans="1:8" x14ac:dyDescent="0.25">
      <c r="A31" t="s">
        <v>86</v>
      </c>
      <c r="B31" s="63" t="str">
        <f>IFERROR(VLOOKUP(A31,'Trust lookup'!$B$2:$C$128,2,0),"")</f>
        <v>South Tees Hospitals NHS Foundation Trust</v>
      </c>
      <c r="C31" s="1">
        <v>4</v>
      </c>
      <c r="D31" s="1">
        <v>16.739692687988281</v>
      </c>
      <c r="E31" s="1">
        <v>0</v>
      </c>
      <c r="F31" s="1">
        <v>63.957778930664063</v>
      </c>
      <c r="G31" s="1">
        <v>0</v>
      </c>
      <c r="H31" s="1">
        <v>93.738197326660156</v>
      </c>
    </row>
    <row r="32" spans="1:8" x14ac:dyDescent="0.25">
      <c r="A32" t="s">
        <v>81</v>
      </c>
      <c r="B32" s="63" t="str">
        <f>IFERROR(VLOOKUP(A32,'Trust lookup'!$B$2:$C$128,2,0),"")</f>
        <v>Mid Yorkshire Hospitals NHS Trust</v>
      </c>
      <c r="C32" s="1">
        <v>4</v>
      </c>
      <c r="D32" s="1">
        <v>13.295794486999512</v>
      </c>
      <c r="E32" s="1">
        <v>0</v>
      </c>
      <c r="F32" s="1">
        <v>63.957778930664063</v>
      </c>
      <c r="G32" s="1">
        <v>0</v>
      </c>
      <c r="H32" s="1">
        <v>93.738197326660156</v>
      </c>
    </row>
    <row r="33" spans="1:8" x14ac:dyDescent="0.25">
      <c r="A33" t="s">
        <v>264</v>
      </c>
      <c r="B33" s="63" t="str">
        <f>IFERROR(VLOOKUP(A33,'Trust lookup'!$B$2:$C$128,2,0),"")</f>
        <v>Somerset NHS Foundation Trust</v>
      </c>
      <c r="C33" s="1">
        <v>5</v>
      </c>
      <c r="D33" s="1">
        <v>22.843944549560547</v>
      </c>
      <c r="E33" s="1">
        <v>0</v>
      </c>
      <c r="F33" s="1">
        <v>57.966201782226563</v>
      </c>
      <c r="G33" s="1">
        <v>0</v>
      </c>
      <c r="H33" s="1">
        <v>80.0712890625</v>
      </c>
    </row>
    <row r="34" spans="1:8" x14ac:dyDescent="0.25">
      <c r="A34" t="s">
        <v>91</v>
      </c>
      <c r="B34" s="63" t="str">
        <f>IFERROR(VLOOKUP(A34,'Trust lookup'!$B$2:$C$128,2,0),"")</f>
        <v>Norfolk and Norwich University Hospitals NHS Foundation Trust</v>
      </c>
      <c r="C34" s="1">
        <v>5</v>
      </c>
      <c r="D34" s="1">
        <v>55.585647583007813</v>
      </c>
      <c r="E34" s="1">
        <v>0</v>
      </c>
      <c r="F34" s="1">
        <v>57.966201782226563</v>
      </c>
      <c r="G34" s="1">
        <v>0</v>
      </c>
      <c r="H34" s="1">
        <v>80.0712890625</v>
      </c>
    </row>
    <row r="35" spans="1:8" x14ac:dyDescent="0.25">
      <c r="A35" t="s">
        <v>54</v>
      </c>
      <c r="B35" s="63" t="str">
        <f>IFERROR(VLOOKUP(A35,'Trust lookup'!$B$2:$C$128,2,0),"")</f>
        <v>Brighton and Sussex University Hospitals NHS Trust</v>
      </c>
      <c r="C35" s="1">
        <v>5</v>
      </c>
      <c r="D35" s="1">
        <v>36.770866394042969</v>
      </c>
      <c r="E35" s="1">
        <v>0</v>
      </c>
      <c r="F35" s="1">
        <v>57.966201782226563</v>
      </c>
      <c r="G35" s="1">
        <v>0</v>
      </c>
      <c r="H35" s="1">
        <v>80.0712890625</v>
      </c>
    </row>
    <row r="36" spans="1:8" x14ac:dyDescent="0.25">
      <c r="A36" t="s">
        <v>50</v>
      </c>
      <c r="B36" s="63" t="str">
        <f>IFERROR(VLOOKUP(A36,'Trust lookup'!$B$2:$C$128,2,0),"")</f>
        <v>Torbay and South Devon NHS Foundation Trust</v>
      </c>
      <c r="C36" s="1">
        <v>5</v>
      </c>
      <c r="D36" s="1">
        <v>25.699113845825195</v>
      </c>
      <c r="E36" s="1">
        <v>0</v>
      </c>
      <c r="F36" s="1">
        <v>57.966201782226563</v>
      </c>
      <c r="G36" s="1">
        <v>0</v>
      </c>
      <c r="H36" s="1">
        <v>80.0712890625</v>
      </c>
    </row>
    <row r="37" spans="1:8" x14ac:dyDescent="0.25">
      <c r="A37" t="s">
        <v>95</v>
      </c>
      <c r="B37" s="63" t="str">
        <f>IFERROR(VLOOKUP(A37,'Trust lookup'!$B$2:$C$128,2,0),"")</f>
        <v>Gloucestershire Hospitals NHS Foundation Trust</v>
      </c>
      <c r="C37" s="1">
        <v>6</v>
      </c>
      <c r="D37" s="1">
        <v>20.656940460205078</v>
      </c>
      <c r="E37" s="1">
        <v>0</v>
      </c>
      <c r="F37" s="1">
        <v>56.616157531738281</v>
      </c>
      <c r="G37" s="1">
        <v>0</v>
      </c>
      <c r="H37" s="1">
        <v>80.56878662109375</v>
      </c>
    </row>
    <row r="38" spans="1:8" x14ac:dyDescent="0.25">
      <c r="A38" t="s">
        <v>98</v>
      </c>
      <c r="B38" s="63" t="str">
        <f>IFERROR(VLOOKUP(A38,'Trust lookup'!$B$2:$C$128,2,0),"")</f>
        <v>Royal Cornwall Hospitals NHS Trust</v>
      </c>
      <c r="C38" s="1">
        <v>6</v>
      </c>
      <c r="D38" s="1">
        <v>57.911613464355469</v>
      </c>
      <c r="E38" s="1">
        <v>0</v>
      </c>
      <c r="F38" s="1">
        <v>56.616157531738281</v>
      </c>
      <c r="G38" s="1">
        <v>0</v>
      </c>
      <c r="H38" s="1">
        <v>80.56878662109375</v>
      </c>
    </row>
    <row r="39" spans="1:8" x14ac:dyDescent="0.25">
      <c r="A39" t="s">
        <v>17</v>
      </c>
      <c r="B39" s="63" t="str">
        <f>IFERROR(VLOOKUP(A39,'Trust lookup'!$B$2:$C$128,2,0),"")</f>
        <v>South Tyneside and Sunderland NHS Foundation Trust</v>
      </c>
      <c r="C39" s="1">
        <v>8</v>
      </c>
      <c r="D39" s="1">
        <v>0</v>
      </c>
      <c r="E39" s="1">
        <v>0</v>
      </c>
      <c r="F39" s="1">
        <v>51.555580139160156</v>
      </c>
      <c r="G39" s="1">
        <v>0</v>
      </c>
      <c r="H39" s="1">
        <v>73.091926574707031</v>
      </c>
    </row>
    <row r="40" spans="1:8" x14ac:dyDescent="0.25">
      <c r="A40" t="s">
        <v>73</v>
      </c>
      <c r="B40" s="63" t="str">
        <f>IFERROR(VLOOKUP(A40,'Trust lookup'!$B$2:$C$128,2,0),"")</f>
        <v>Royal Devon and Exeter NHS Foundation Trust</v>
      </c>
      <c r="C40" s="1">
        <v>10</v>
      </c>
      <c r="D40" s="1">
        <v>20.672473907470703</v>
      </c>
      <c r="E40" s="1">
        <v>0</v>
      </c>
      <c r="F40" s="1">
        <v>49.203910827636719</v>
      </c>
      <c r="G40" s="1">
        <v>0</v>
      </c>
      <c r="H40" s="1">
        <v>68.224090576171875</v>
      </c>
    </row>
    <row r="41" spans="1:8" x14ac:dyDescent="0.25">
      <c r="A41" t="s">
        <v>6</v>
      </c>
      <c r="B41" s="63" t="str">
        <f>IFERROR(VLOOKUP(A41,'Trust lookup'!$B$2:$C$128,2,0),"")</f>
        <v/>
      </c>
      <c r="C41" s="1">
        <v>11</v>
      </c>
      <c r="D41" s="1"/>
      <c r="E41" s="1">
        <v>0</v>
      </c>
      <c r="F41" s="1">
        <v>48.842796325683594</v>
      </c>
      <c r="G41" s="1">
        <v>0</v>
      </c>
      <c r="H41" s="1">
        <v>65.576881408691406</v>
      </c>
    </row>
    <row r="42" spans="1:8" x14ac:dyDescent="0.25">
      <c r="A42" t="s">
        <v>76</v>
      </c>
      <c r="B42" s="63" t="str">
        <f>IFERROR(VLOOKUP(A42,'Trust lookup'!$B$2:$C$128,2,0),"")</f>
        <v>University Hospital Southampton NHS Foundation Trust</v>
      </c>
      <c r="C42" s="1">
        <v>13</v>
      </c>
      <c r="D42" s="1">
        <v>24.342025756835938</v>
      </c>
      <c r="E42" s="1">
        <v>0.1367262601852417</v>
      </c>
      <c r="F42" s="1">
        <v>46.158687591552734</v>
      </c>
      <c r="G42" s="1">
        <v>0</v>
      </c>
      <c r="H42" s="1">
        <v>61.815528869628906</v>
      </c>
    </row>
    <row r="43" spans="1:8" x14ac:dyDescent="0.25">
      <c r="A43" t="s">
        <v>88</v>
      </c>
      <c r="B43" s="63" t="str">
        <f>IFERROR(VLOOKUP(A43,'Trust lookup'!$B$2:$C$128,2,0),"")</f>
        <v>Manchester University NHS Foundation Trust</v>
      </c>
      <c r="C43" s="1">
        <v>14</v>
      </c>
      <c r="D43" s="1">
        <v>12.628314971923828</v>
      </c>
      <c r="E43" s="1">
        <v>0.66768002510070801</v>
      </c>
      <c r="F43" s="1">
        <v>46.431575775146484</v>
      </c>
      <c r="G43" s="1">
        <v>0</v>
      </c>
      <c r="H43" s="1">
        <v>61.857433319091797</v>
      </c>
    </row>
    <row r="44" spans="1:8" x14ac:dyDescent="0.25">
      <c r="A44" t="s">
        <v>82</v>
      </c>
      <c r="B44" s="63" t="str">
        <f>IFERROR(VLOOKUP(A44,'Trust lookup'!$B$2:$C$128,2,0),"")</f>
        <v>Oxford University Hospitals NHS Trust</v>
      </c>
      <c r="C44" s="1">
        <v>14</v>
      </c>
      <c r="D44" s="1">
        <v>51.925510406494141</v>
      </c>
      <c r="E44" s="1">
        <v>0.66768002510070801</v>
      </c>
      <c r="F44" s="1">
        <v>46.431575775146484</v>
      </c>
      <c r="G44" s="1">
        <v>0</v>
      </c>
      <c r="H44" s="1">
        <v>61.857433319091797</v>
      </c>
    </row>
    <row r="45" spans="1:8" x14ac:dyDescent="0.25">
      <c r="A45" t="s">
        <v>64</v>
      </c>
      <c r="B45" s="63" t="str">
        <f>IFERROR(VLOOKUP(A45,'Trust lookup'!$B$2:$C$128,2,0),"")</f>
        <v>St George's University Hospitals NHS Foundation Trust</v>
      </c>
      <c r="C45" s="1">
        <v>15</v>
      </c>
      <c r="D45" s="1">
        <v>21.6015625</v>
      </c>
      <c r="E45" s="1">
        <v>1.2213596105575562</v>
      </c>
      <c r="F45" s="1">
        <v>45.487812042236328</v>
      </c>
      <c r="G45" s="1">
        <v>0</v>
      </c>
      <c r="H45" s="1">
        <v>59.684432983398438</v>
      </c>
    </row>
    <row r="46" spans="1:8" x14ac:dyDescent="0.25">
      <c r="A46" t="s">
        <v>103</v>
      </c>
      <c r="B46" s="63" t="str">
        <f>IFERROR(VLOOKUP(A46,'Trust lookup'!$B$2:$C$128,2,0),"")</f>
        <v>University Hospitals of Leicester NHS Trust</v>
      </c>
      <c r="C46" s="1">
        <v>15</v>
      </c>
      <c r="D46" s="1">
        <v>28.71003532409668</v>
      </c>
      <c r="E46" s="1">
        <v>1.2213596105575562</v>
      </c>
      <c r="F46" s="1">
        <v>45.487812042236328</v>
      </c>
      <c r="G46" s="1">
        <v>0</v>
      </c>
      <c r="H46" s="1">
        <v>59.684432983398438</v>
      </c>
    </row>
    <row r="47" spans="1:8" x14ac:dyDescent="0.25">
      <c r="A47" t="s">
        <v>26</v>
      </c>
      <c r="B47" s="63" t="str">
        <f>IFERROR(VLOOKUP(A47,'Trust lookup'!$B$2:$C$128,2,0),"")</f>
        <v>King's College Hospital NHS Foundation Trust</v>
      </c>
      <c r="C47" s="1">
        <v>17</v>
      </c>
      <c r="D47" s="1">
        <v>20.517726898193359</v>
      </c>
      <c r="E47" s="1">
        <v>2.5048720836639404</v>
      </c>
      <c r="F47" s="1">
        <v>44.561405181884766</v>
      </c>
      <c r="G47" s="1">
        <v>0</v>
      </c>
      <c r="H47" s="1">
        <v>58.042736053466797</v>
      </c>
    </row>
    <row r="48" spans="1:8" x14ac:dyDescent="0.25">
      <c r="A48" t="s">
        <v>319</v>
      </c>
      <c r="B48" s="63" t="str">
        <f>IFERROR(VLOOKUP(A48,'Trust lookup'!$B$2:$C$128,2,0),"")</f>
        <v>University Hospitals Dorset NHS Foundation Trust</v>
      </c>
      <c r="C48" s="1">
        <v>18</v>
      </c>
      <c r="D48" s="1">
        <v>37.600261688232422</v>
      </c>
      <c r="E48" s="1">
        <v>3.2931315898895264</v>
      </c>
      <c r="F48" s="1">
        <v>43.730415344238281</v>
      </c>
      <c r="G48" s="1">
        <v>0</v>
      </c>
      <c r="H48" s="1">
        <v>57.157855987548828</v>
      </c>
    </row>
    <row r="49" spans="1:8" x14ac:dyDescent="0.25">
      <c r="A49" t="s">
        <v>94</v>
      </c>
      <c r="B49" s="63" t="str">
        <f>IFERROR(VLOOKUP(A49,'Trust lookup'!$B$2:$C$128,2,0),"")</f>
        <v>The Newcastle Upon Tyne Hospitals NHS Foundation Trust</v>
      </c>
      <c r="C49" s="1">
        <v>18</v>
      </c>
      <c r="D49" s="1">
        <v>19.630815505981445</v>
      </c>
      <c r="E49" s="1">
        <v>3.2931315898895264</v>
      </c>
      <c r="F49" s="1">
        <v>43.730415344238281</v>
      </c>
      <c r="G49" s="1">
        <v>0</v>
      </c>
      <c r="H49" s="1">
        <v>57.157855987548828</v>
      </c>
    </row>
    <row r="50" spans="1:8" x14ac:dyDescent="0.25">
      <c r="A50" t="s">
        <v>6</v>
      </c>
      <c r="B50" s="63" t="str">
        <f>IFERROR(VLOOKUP(A50,'Trust lookup'!$B$2:$C$128,2,0),"")</f>
        <v/>
      </c>
      <c r="C50" s="1">
        <v>21</v>
      </c>
      <c r="D50" s="1"/>
      <c r="E50" s="1">
        <v>5.3393306732177734</v>
      </c>
      <c r="F50" s="1">
        <v>42.389846801757813</v>
      </c>
      <c r="G50" s="1">
        <v>0</v>
      </c>
      <c r="H50" s="1">
        <v>55.053417205810547</v>
      </c>
    </row>
    <row r="51" spans="1:8" x14ac:dyDescent="0.25">
      <c r="A51" t="s">
        <v>106</v>
      </c>
      <c r="B51" s="63" t="str">
        <f>IFERROR(VLOOKUP(A51,'Trust lookup'!$B$2:$C$128,2,0),"")</f>
        <v>Barts Health NHS Trust</v>
      </c>
      <c r="C51" s="1">
        <v>21</v>
      </c>
      <c r="D51" s="1">
        <v>40.319957733154297</v>
      </c>
      <c r="E51" s="1">
        <v>5.3393306732177734</v>
      </c>
      <c r="F51" s="1">
        <v>42.389846801757813</v>
      </c>
      <c r="G51" s="1">
        <v>0</v>
      </c>
      <c r="H51" s="1">
        <v>55.053417205810547</v>
      </c>
    </row>
    <row r="52" spans="1:8" x14ac:dyDescent="0.25">
      <c r="A52" t="s">
        <v>104</v>
      </c>
      <c r="B52" s="63" t="str">
        <f>IFERROR(VLOOKUP(A52,'Trust lookup'!$B$2:$C$128,2,0),"")</f>
        <v>Leeds Teaching Hospitals NHS Trust</v>
      </c>
      <c r="C52" s="1">
        <v>24</v>
      </c>
      <c r="D52" s="1">
        <v>22.951692581176758</v>
      </c>
      <c r="E52" s="1">
        <v>6.4394421577453613</v>
      </c>
      <c r="F52" s="1">
        <v>41.326923370361328</v>
      </c>
      <c r="G52" s="1">
        <v>2.1334778517484665E-2</v>
      </c>
      <c r="H52" s="1">
        <v>53.04608154296875</v>
      </c>
    </row>
    <row r="53" spans="1:8" x14ac:dyDescent="0.25">
      <c r="A53" t="s">
        <v>113</v>
      </c>
      <c r="B53" s="63" t="str">
        <f>IFERROR(VLOOKUP(A53,'Trust lookup'!$B$2:$C$128,2,0),"")</f>
        <v>The Christie NHS Foundation Trust</v>
      </c>
      <c r="C53" s="1">
        <v>25</v>
      </c>
      <c r="D53" s="1">
        <v>35.227897644042969</v>
      </c>
      <c r="E53" s="1">
        <v>7.0013113021850586</v>
      </c>
      <c r="F53" s="1">
        <v>41.189098358154297</v>
      </c>
      <c r="G53" s="1">
        <v>0.18626408278942108</v>
      </c>
      <c r="H53" s="1">
        <v>51.954929351806641</v>
      </c>
    </row>
    <row r="54" spans="1:8" x14ac:dyDescent="0.25">
      <c r="A54" t="s">
        <v>109</v>
      </c>
      <c r="B54" s="63" t="str">
        <f>IFERROR(VLOOKUP(A54,'Trust lookup'!$B$2:$C$128,2,0),"")</f>
        <v>Nottingham University Hospitals NHS Trust</v>
      </c>
      <c r="C54" s="1">
        <v>26</v>
      </c>
      <c r="D54" s="1">
        <v>29.064189910888672</v>
      </c>
      <c r="E54" s="1">
        <v>7.6953024864196777</v>
      </c>
      <c r="F54" s="1">
        <v>40.969875335693359</v>
      </c>
      <c r="G54" s="1">
        <v>0.3779640793800354</v>
      </c>
      <c r="H54" s="1">
        <v>51.978176116943359</v>
      </c>
    </row>
    <row r="55" spans="1:8" x14ac:dyDescent="0.25">
      <c r="A55" t="s">
        <v>105</v>
      </c>
      <c r="B55" s="63" t="str">
        <f>IFERROR(VLOOKUP(A55,'Trust lookup'!$B$2:$C$128,2,0),"")</f>
        <v>University Hospitals Bristol and Weston NHS Foundation Trust</v>
      </c>
      <c r="C55" s="1">
        <v>29</v>
      </c>
      <c r="D55" s="1">
        <v>7.9923968315124512</v>
      </c>
      <c r="E55" s="1">
        <v>8.247523307800293</v>
      </c>
      <c r="F55" s="1">
        <v>40.163581848144531</v>
      </c>
      <c r="G55" s="1">
        <v>1.2139952182769775</v>
      </c>
      <c r="H55" s="1">
        <v>50.536548614501953</v>
      </c>
    </row>
    <row r="56" spans="1:8" x14ac:dyDescent="0.25">
      <c r="A56" t="s">
        <v>71</v>
      </c>
      <c r="B56" s="63" t="str">
        <f>IFERROR(VLOOKUP(A56,'Trust lookup'!$B$2:$C$128,2,0),"")</f>
        <v>University Hospitals Birmingham NHS Foundation Trust</v>
      </c>
      <c r="C56" s="1">
        <v>30</v>
      </c>
      <c r="D56" s="1">
        <v>29.308687210083008</v>
      </c>
      <c r="E56" s="1">
        <v>8.5699920654296875</v>
      </c>
      <c r="F56" s="1">
        <v>39.729660034179688</v>
      </c>
      <c r="G56" s="1">
        <v>1.6264233589172363</v>
      </c>
      <c r="H56" s="1">
        <v>49.792881011962891</v>
      </c>
    </row>
    <row r="57" spans="1:8" x14ac:dyDescent="0.25">
      <c r="A57" t="s">
        <v>6</v>
      </c>
      <c r="B57" s="63" t="str">
        <f>IFERROR(VLOOKUP(A57,'Trust lookup'!$B$2:$C$128,2,0),"")</f>
        <v/>
      </c>
      <c r="C57" s="1">
        <v>31</v>
      </c>
      <c r="D57" s="1"/>
      <c r="E57" s="1">
        <v>8.9860763549804688</v>
      </c>
      <c r="F57" s="1">
        <v>39.6259765625</v>
      </c>
      <c r="G57" s="1">
        <v>2.1386833190917969</v>
      </c>
      <c r="H57" s="1">
        <v>49.640480041503906</v>
      </c>
    </row>
    <row r="58" spans="1:8" x14ac:dyDescent="0.25">
      <c r="A58" t="s">
        <v>110</v>
      </c>
      <c r="B58" s="63" t="str">
        <f>IFERROR(VLOOKUP(A58,'Trust lookup'!$B$2:$C$128,2,0),"")</f>
        <v>The Royal Marsden NHS Foundation Trust</v>
      </c>
      <c r="C58" s="1">
        <v>33</v>
      </c>
      <c r="D58" s="1">
        <v>29.877511978149414</v>
      </c>
      <c r="E58" s="1">
        <v>9.5237588882446289</v>
      </c>
      <c r="F58" s="1">
        <v>39.106678009033203</v>
      </c>
      <c r="G58" s="1">
        <v>3.1329898834228516</v>
      </c>
      <c r="H58" s="1">
        <v>48.552379608154297</v>
      </c>
    </row>
    <row r="59" spans="1:8" x14ac:dyDescent="0.25">
      <c r="A59" t="s">
        <v>63</v>
      </c>
      <c r="B59" s="63" t="str">
        <f>IFERROR(VLOOKUP(A59,'Trust lookup'!$B$2:$C$128,2,0),"")</f>
        <v>Cambridge University Hospitals NHS Foundation Trust</v>
      </c>
      <c r="C59" s="1">
        <v>33</v>
      </c>
      <c r="D59" s="1">
        <v>3.5781049728393555</v>
      </c>
      <c r="E59" s="1">
        <v>9.5237588882446289</v>
      </c>
      <c r="F59" s="1">
        <v>39.106678009033203</v>
      </c>
      <c r="G59" s="1">
        <v>3.1329898834228516</v>
      </c>
      <c r="H59" s="1">
        <v>48.552379608154297</v>
      </c>
    </row>
    <row r="60" spans="1:8" x14ac:dyDescent="0.25">
      <c r="A60" t="s">
        <v>111</v>
      </c>
      <c r="B60" s="63" t="str">
        <f>IFERROR(VLOOKUP(A60,'Trust lookup'!$B$2:$C$128,2,0),"")</f>
        <v>Sheffield Teaching Hospitals NHS Foundation Trust</v>
      </c>
      <c r="C60" s="1">
        <v>38</v>
      </c>
      <c r="D60" s="1">
        <v>32.966876983642578</v>
      </c>
      <c r="E60" s="1">
        <v>10.708371162414551</v>
      </c>
      <c r="F60" s="1">
        <v>38.342674255371094</v>
      </c>
      <c r="G60" s="1">
        <v>4.165316104888916</v>
      </c>
      <c r="H60" s="1">
        <v>47.11260986328125</v>
      </c>
    </row>
    <row r="61" spans="1:8" x14ac:dyDescent="0.25">
      <c r="A61" t="s">
        <v>6</v>
      </c>
      <c r="B61" s="63" t="str">
        <f>IFERROR(VLOOKUP(A61,'Trust lookup'!$B$2:$C$128,2,0),"")</f>
        <v/>
      </c>
      <c r="C61" s="1">
        <v>41</v>
      </c>
      <c r="D61" s="1"/>
      <c r="E61" s="1">
        <v>11.109145164489746</v>
      </c>
      <c r="F61" s="1">
        <v>37.868186950683594</v>
      </c>
      <c r="G61" s="1">
        <v>5.0936689376831055</v>
      </c>
      <c r="H61" s="1">
        <v>46.229396820068359</v>
      </c>
    </row>
    <row r="62" spans="1:8" x14ac:dyDescent="0.25">
      <c r="A62" t="s">
        <v>6</v>
      </c>
      <c r="B62" s="63" t="str">
        <f>IFERROR(VLOOKUP(A62,'Trust lookup'!$B$2:$C$128,2,0),"")</f>
        <v/>
      </c>
      <c r="C62" s="1">
        <v>51</v>
      </c>
      <c r="D62" s="1"/>
      <c r="E62" s="1">
        <v>12.632115364074707</v>
      </c>
      <c r="F62" s="1">
        <v>36.586112976074219</v>
      </c>
      <c r="G62" s="1">
        <v>6.8909788131713867</v>
      </c>
      <c r="H62" s="1">
        <v>44.228492736816406</v>
      </c>
    </row>
    <row r="63" spans="1:8" x14ac:dyDescent="0.25">
      <c r="A63" t="s">
        <v>6</v>
      </c>
      <c r="B63" s="63" t="str">
        <f>IFERROR(VLOOKUP(A63,'Trust lookup'!$B$2:$C$128,2,0),"")</f>
        <v/>
      </c>
      <c r="C63" s="1">
        <v>54</v>
      </c>
      <c r="D63" s="1"/>
      <c r="E63" s="1">
        <v>13.107429504394531</v>
      </c>
      <c r="F63" s="1">
        <v>36.280971527099609</v>
      </c>
      <c r="G63" s="1">
        <v>7.5473308563232422</v>
      </c>
      <c r="H63" s="1">
        <v>43.683658599853516</v>
      </c>
    </row>
    <row r="64" spans="1:8" x14ac:dyDescent="0.25">
      <c r="A64" t="s">
        <v>78</v>
      </c>
      <c r="B64" s="63" t="str">
        <f>IFERROR(VLOOKUP(A64,'Trust lookup'!$B$2:$C$128,2,0),"")</f>
        <v>University College London Hospitals NHS Foundation Trust</v>
      </c>
      <c r="C64" s="1">
        <v>54</v>
      </c>
      <c r="D64" s="1">
        <v>25.470001220703125</v>
      </c>
      <c r="E64" s="1">
        <v>13.107429504394531</v>
      </c>
      <c r="F64" s="1">
        <v>36.280971527099609</v>
      </c>
      <c r="G64" s="1">
        <v>7.5473308563232422</v>
      </c>
      <c r="H64" s="1">
        <v>43.683658599853516</v>
      </c>
    </row>
    <row r="65" spans="1:8" x14ac:dyDescent="0.25">
      <c r="A65" t="s">
        <v>6</v>
      </c>
      <c r="B65" s="63" t="str">
        <f>IFERROR(VLOOKUP(A65,'Trust lookup'!$B$2:$C$128,2,0),"")</f>
        <v/>
      </c>
      <c r="C65" s="1">
        <v>55</v>
      </c>
      <c r="D65" s="1"/>
      <c r="E65" s="1">
        <v>13.153642654418945</v>
      </c>
      <c r="F65" s="1">
        <v>36.121131896972656</v>
      </c>
      <c r="G65" s="1">
        <v>7.6048412322998047</v>
      </c>
      <c r="H65" s="1">
        <v>43.418087005615234</v>
      </c>
    </row>
    <row r="66" spans="1:8" x14ac:dyDescent="0.25">
      <c r="A66" t="s">
        <v>6</v>
      </c>
      <c r="B66" s="63" t="str">
        <f>IFERROR(VLOOKUP(A66,'Trust lookup'!$B$2:$C$128,2,0),"")</f>
        <v/>
      </c>
      <c r="C66" s="1">
        <v>56</v>
      </c>
      <c r="D66" s="1"/>
      <c r="E66" s="1">
        <v>13.234554290771484</v>
      </c>
      <c r="F66" s="1">
        <v>36.028614044189453</v>
      </c>
      <c r="G66" s="1">
        <v>7.699099063873291</v>
      </c>
      <c r="H66" s="1">
        <v>43.273597717285156</v>
      </c>
    </row>
    <row r="67" spans="1:8" x14ac:dyDescent="0.25">
      <c r="A67" t="s">
        <v>6</v>
      </c>
      <c r="B67" s="63" t="str">
        <f>IFERROR(VLOOKUP(A67,'Trust lookup'!$B$2:$C$128,2,0),"")</f>
        <v/>
      </c>
      <c r="C67" s="1">
        <v>57</v>
      </c>
      <c r="D67" s="1"/>
      <c r="E67" s="1">
        <v>13.355617523193359</v>
      </c>
      <c r="F67" s="1">
        <v>35.994602203369141</v>
      </c>
      <c r="G67" s="1">
        <v>7.8373813629150391</v>
      </c>
      <c r="H67" s="1">
        <v>43.181552886962891</v>
      </c>
    </row>
    <row r="68" spans="1:8" x14ac:dyDescent="0.25">
      <c r="A68" t="s">
        <v>6</v>
      </c>
      <c r="B68" s="63" t="str">
        <f>IFERROR(VLOOKUP(A68,'Trust lookup'!$B$2:$C$128,2,0),"")</f>
        <v/>
      </c>
      <c r="C68" s="1">
        <v>58</v>
      </c>
      <c r="D68" s="1"/>
      <c r="E68" s="1">
        <v>13.523229598999023</v>
      </c>
      <c r="F68" s="1">
        <v>35.866470336914063</v>
      </c>
      <c r="G68" s="1">
        <v>8.0286388397216797</v>
      </c>
      <c r="H68" s="1">
        <v>42.926361083984375</v>
      </c>
    </row>
    <row r="69" spans="1:8" x14ac:dyDescent="0.25">
      <c r="A69" t="s">
        <v>6</v>
      </c>
      <c r="B69" s="63" t="str">
        <f>IFERROR(VLOOKUP(A69,'Trust lookup'!$B$2:$C$128,2,0),"")</f>
        <v/>
      </c>
      <c r="C69" s="1">
        <v>59</v>
      </c>
      <c r="D69" s="1"/>
      <c r="E69" s="1">
        <v>13.65687084197998</v>
      </c>
      <c r="F69" s="1">
        <v>35.728790283203125</v>
      </c>
      <c r="G69" s="1">
        <v>8.2838926315307617</v>
      </c>
      <c r="H69" s="1">
        <v>42.814598083496094</v>
      </c>
    </row>
    <row r="70" spans="1:8" x14ac:dyDescent="0.25">
      <c r="A70" t="s">
        <v>6</v>
      </c>
      <c r="B70" s="63" t="str">
        <f>IFERROR(VLOOKUP(A70,'Trust lookup'!$B$2:$C$128,2,0),"")</f>
        <v/>
      </c>
      <c r="C70" s="1">
        <v>60</v>
      </c>
      <c r="D70" s="1"/>
      <c r="E70" s="1">
        <v>13.692246437072754</v>
      </c>
      <c r="F70" s="1">
        <v>35.723892211914063</v>
      </c>
      <c r="G70" s="1">
        <v>8.4254064559936523</v>
      </c>
      <c r="H70" s="1">
        <v>42.717666625976563</v>
      </c>
    </row>
    <row r="71" spans="1:8" x14ac:dyDescent="0.25">
      <c r="A71" t="s">
        <v>6</v>
      </c>
      <c r="C71" s="1">
        <v>61</v>
      </c>
      <c r="D71" s="1"/>
      <c r="E71" s="1">
        <v>13.758614540100098</v>
      </c>
      <c r="F71" s="1">
        <v>35.62554931640625</v>
      </c>
      <c r="G71" s="1">
        <v>8.4670419692993164</v>
      </c>
      <c r="H71" s="1">
        <v>42.474651336669922</v>
      </c>
    </row>
    <row r="72" spans="1:8" x14ac:dyDescent="0.25">
      <c r="C72" s="1"/>
      <c r="D72" s="1"/>
      <c r="E72" s="1"/>
      <c r="F72" s="1"/>
      <c r="G72" s="1"/>
      <c r="H72" s="1"/>
    </row>
  </sheetData>
  <sheetProtection algorithmName="SHA-512" hashValue="0SvYppXGcUCffl2p1jQ5QQG3wFbAigUp9TWa0heQH9l7johOV8SVbjjERGZKg4hdKZeMrg0ar1gaE+MZS6R7Yg==" saltValue="xPBZQSSXUDb/Pj9316StcQ=="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8BC8-6A52-41DF-A1B4-A76F5D2BF36B}">
  <sheetPr codeName="Sheet8">
    <tabColor theme="0" tint="-0.499984740745262"/>
  </sheetPr>
  <dimension ref="A1:M138"/>
  <sheetViews>
    <sheetView workbookViewId="0">
      <selection activeCell="J4" sqref="J4"/>
    </sheetView>
  </sheetViews>
  <sheetFormatPr defaultRowHeight="15" x14ac:dyDescent="0.25"/>
  <cols>
    <col min="1" max="1" width="12" style="63" bestFit="1" customWidth="1"/>
    <col min="2" max="2" width="12" style="63" customWidth="1"/>
    <col min="3" max="3" width="9" style="63" bestFit="1" customWidth="1"/>
    <col min="4" max="4" width="8.85546875" style="63" bestFit="1" customWidth="1"/>
    <col min="5" max="5" width="13.42578125" style="63" bestFit="1" customWidth="1"/>
    <col min="6" max="6" width="13.85546875" style="63" bestFit="1" customWidth="1"/>
    <col min="7" max="7" width="13.42578125" style="63" bestFit="1" customWidth="1"/>
    <col min="8" max="8" width="13.85546875" style="63" bestFit="1" customWidth="1"/>
    <col min="9" max="16384" width="9.140625" style="63"/>
  </cols>
  <sheetData>
    <row r="1" spans="1:13" x14ac:dyDescent="0.25">
      <c r="A1" t="s">
        <v>267</v>
      </c>
      <c r="B1" t="s">
        <v>324</v>
      </c>
      <c r="C1" t="s">
        <v>114</v>
      </c>
      <c r="D1" t="s">
        <v>115</v>
      </c>
      <c r="E1" t="s">
        <v>116</v>
      </c>
      <c r="F1" t="s">
        <v>117</v>
      </c>
      <c r="G1" t="s">
        <v>118</v>
      </c>
      <c r="H1" t="s">
        <v>119</v>
      </c>
    </row>
    <row r="2" spans="1:13" x14ac:dyDescent="0.25">
      <c r="A2" t="s">
        <v>6</v>
      </c>
      <c r="B2"/>
      <c r="C2" s="1">
        <v>0</v>
      </c>
      <c r="D2" s="1"/>
      <c r="E2" s="1">
        <v>100</v>
      </c>
      <c r="F2" s="1">
        <v>100</v>
      </c>
      <c r="G2" s="1">
        <v>100</v>
      </c>
      <c r="H2" s="1">
        <v>100</v>
      </c>
    </row>
    <row r="3" spans="1:13" x14ac:dyDescent="0.25">
      <c r="A3" t="s">
        <v>30</v>
      </c>
      <c r="B3" s="63" t="str">
        <f>IFERROR(VLOOKUP(A3,'Trust lookup'!$B$2:$C$128,2,0),"")</f>
        <v>Northern Devon Healthcare NHS Trust</v>
      </c>
      <c r="C3" s="1">
        <v>1</v>
      </c>
      <c r="D3" s="1">
        <v>63.906108856201172</v>
      </c>
      <c r="E3" s="1">
        <v>0</v>
      </c>
      <c r="F3" s="1">
        <v>91.072509765625</v>
      </c>
      <c r="G3" s="1">
        <v>0</v>
      </c>
      <c r="H3" s="1">
        <v>99.642906188964844</v>
      </c>
      <c r="K3" s="65" t="s">
        <v>0</v>
      </c>
      <c r="L3" s="59" t="s">
        <v>416</v>
      </c>
    </row>
    <row r="4" spans="1:13" x14ac:dyDescent="0.25">
      <c r="A4" t="s">
        <v>33</v>
      </c>
      <c r="B4" s="63" t="str">
        <f>IFERROR(VLOOKUP(A4,'Trust lookup'!$B$2:$C$128,2,0),"")</f>
        <v>Chelsea and Westminster Hospital NHS Foundation Trust</v>
      </c>
      <c r="C4" s="1">
        <v>1</v>
      </c>
      <c r="D4" s="1">
        <v>0</v>
      </c>
      <c r="E4" s="1">
        <v>0</v>
      </c>
      <c r="F4" s="1">
        <v>91.072509765625</v>
      </c>
      <c r="G4" s="1">
        <v>0</v>
      </c>
      <c r="H4" s="1">
        <v>99.642906188964844</v>
      </c>
      <c r="K4" s="65" t="s">
        <v>1</v>
      </c>
      <c r="L4" s="4" t="s">
        <v>268</v>
      </c>
    </row>
    <row r="5" spans="1:13" x14ac:dyDescent="0.25">
      <c r="A5" t="s">
        <v>10</v>
      </c>
      <c r="B5" s="63" t="str">
        <f>IFERROR(VLOOKUP(A5,'Trust lookup'!$B$2:$C$128,2,0),"")</f>
        <v>Warrington and Halton Hospitals NHS Foundation Trust</v>
      </c>
      <c r="C5" s="1">
        <v>1</v>
      </c>
      <c r="D5" s="1">
        <v>0</v>
      </c>
      <c r="E5" s="1">
        <v>0</v>
      </c>
      <c r="F5" s="1">
        <v>91.072509765625</v>
      </c>
      <c r="G5" s="1">
        <v>0</v>
      </c>
      <c r="H5" s="1">
        <v>99.642906188964844</v>
      </c>
      <c r="K5" s="65" t="s">
        <v>2</v>
      </c>
      <c r="L5" s="4" t="s">
        <v>414</v>
      </c>
    </row>
    <row r="6" spans="1:13" x14ac:dyDescent="0.25">
      <c r="A6" t="s">
        <v>55</v>
      </c>
      <c r="B6" s="63" t="str">
        <f>IFERROR(VLOOKUP(A6,'Trust lookup'!$B$2:$C$128,2,0),"")</f>
        <v>Walsall Healthcare NHS Trust</v>
      </c>
      <c r="C6" s="1">
        <v>1</v>
      </c>
      <c r="D6" s="1">
        <v>0</v>
      </c>
      <c r="E6" s="1">
        <v>0</v>
      </c>
      <c r="F6" s="1">
        <v>91.072509765625</v>
      </c>
      <c r="G6" s="1">
        <v>0</v>
      </c>
      <c r="H6" s="1">
        <v>99.642906188964844</v>
      </c>
      <c r="K6" s="65" t="s">
        <v>3</v>
      </c>
      <c r="L6" s="4" t="s">
        <v>4</v>
      </c>
    </row>
    <row r="7" spans="1:13" x14ac:dyDescent="0.25">
      <c r="A7" t="s">
        <v>8</v>
      </c>
      <c r="B7" s="63" t="str">
        <f>IFERROR(VLOOKUP(A7,'Trust lookup'!$B$2:$C$128,2,0),"")</f>
        <v>Mid Cheshire Hospitals NHS Foundation Trust</v>
      </c>
      <c r="C7" s="1">
        <v>1</v>
      </c>
      <c r="D7" s="1">
        <v>0</v>
      </c>
      <c r="E7" s="1">
        <v>0</v>
      </c>
      <c r="F7" s="1">
        <v>91.072509765625</v>
      </c>
      <c r="G7" s="1">
        <v>0</v>
      </c>
      <c r="H7" s="1">
        <v>99.642906188964844</v>
      </c>
      <c r="K7" s="65" t="s">
        <v>5</v>
      </c>
      <c r="L7" s="66">
        <v>27.946091394745903</v>
      </c>
      <c r="M7" s="80">
        <v>27.946091394745903</v>
      </c>
    </row>
    <row r="8" spans="1:13" x14ac:dyDescent="0.25">
      <c r="A8" t="s">
        <v>9</v>
      </c>
      <c r="B8" s="63" t="str">
        <f>IFERROR(VLOOKUP(A8,'Trust lookup'!$B$2:$C$128,2,0),"")</f>
        <v>Bolton Hospital NHS Foundation Trust</v>
      </c>
      <c r="C8" s="1">
        <v>1</v>
      </c>
      <c r="D8" s="1">
        <v>0</v>
      </c>
      <c r="E8" s="1">
        <v>0</v>
      </c>
      <c r="F8" s="1">
        <v>91.072509765625</v>
      </c>
      <c r="G8" s="1">
        <v>0</v>
      </c>
      <c r="H8" s="1">
        <v>99.642906188964844</v>
      </c>
      <c r="L8" s="81">
        <v>0</v>
      </c>
      <c r="M8" s="81">
        <v>101</v>
      </c>
    </row>
    <row r="9" spans="1:13" x14ac:dyDescent="0.25">
      <c r="A9" t="s">
        <v>41</v>
      </c>
      <c r="B9" s="63" t="str">
        <f>IFERROR(VLOOKUP(A9,'Trust lookup'!$B$2:$C$128,2,0),"")</f>
        <v>Milton Keynes Hospital NHS Foundation Trust</v>
      </c>
      <c r="C9" s="1">
        <v>1</v>
      </c>
      <c r="D9" s="1">
        <v>0</v>
      </c>
      <c r="E9" s="1">
        <v>0</v>
      </c>
      <c r="F9" s="1">
        <v>91.072509765625</v>
      </c>
      <c r="G9" s="1">
        <v>0</v>
      </c>
      <c r="H9" s="1">
        <v>99.642906188964844</v>
      </c>
    </row>
    <row r="10" spans="1:13" x14ac:dyDescent="0.25">
      <c r="A10" t="s">
        <v>6</v>
      </c>
      <c r="B10" s="63" t="str">
        <f>IFERROR(VLOOKUP(A10,'Trust lookup'!$B$2:$C$128,2,0),"")</f>
        <v/>
      </c>
      <c r="C10" s="1">
        <v>1</v>
      </c>
      <c r="D10" s="1"/>
      <c r="E10" s="1">
        <v>0</v>
      </c>
      <c r="F10" s="1">
        <v>91.072509765625</v>
      </c>
      <c r="G10" s="1">
        <v>0</v>
      </c>
      <c r="H10" s="1">
        <v>99.642906188964844</v>
      </c>
      <c r="K10" t="s">
        <v>198</v>
      </c>
    </row>
    <row r="11" spans="1:13" x14ac:dyDescent="0.25">
      <c r="A11" t="s">
        <v>136</v>
      </c>
      <c r="B11" s="63" t="str">
        <f>IFERROR(VLOOKUP(A11,'Trust lookup'!$B$2:$C$128,2,0),"")</f>
        <v>The Hillingdon Hospital NHS Foundation Trust</v>
      </c>
      <c r="C11" s="1">
        <v>2</v>
      </c>
      <c r="D11" s="1">
        <v>0</v>
      </c>
      <c r="E11" s="1">
        <v>0</v>
      </c>
      <c r="F11" s="1">
        <v>84.05999755859375</v>
      </c>
      <c r="G11" s="1">
        <v>0</v>
      </c>
      <c r="H11" s="1">
        <v>99.362396240234375</v>
      </c>
      <c r="K11" s="58" t="str">
        <f>'AML - FunnelPlot'!$C$2</f>
        <v>Airedale NHS Foundation Trust</v>
      </c>
    </row>
    <row r="12" spans="1:13" x14ac:dyDescent="0.25">
      <c r="A12" t="s">
        <v>138</v>
      </c>
      <c r="B12" s="63" t="str">
        <f>IFERROR(VLOOKUP(A12,'Trust lookup'!$B$2:$C$128,2,0),"")</f>
        <v>Wye Valley NHS Trust</v>
      </c>
      <c r="C12" s="1">
        <v>2</v>
      </c>
      <c r="D12" s="1">
        <v>35.741920471191406</v>
      </c>
      <c r="E12" s="1">
        <v>0</v>
      </c>
      <c r="F12" s="1">
        <v>84.05999755859375</v>
      </c>
      <c r="G12" s="1">
        <v>0</v>
      </c>
      <c r="H12" s="1">
        <v>99.362396240234375</v>
      </c>
    </row>
    <row r="13" spans="1:13" x14ac:dyDescent="0.25">
      <c r="A13" t="s">
        <v>11</v>
      </c>
      <c r="B13" s="63" t="str">
        <f>IFERROR(VLOOKUP(A13,'Trust lookup'!$B$2:$C$128,2,0),"")</f>
        <v>Sherwood Forest Hospitals NHS Foundation Trust</v>
      </c>
      <c r="C13" s="1">
        <v>3</v>
      </c>
      <c r="D13" s="1">
        <v>29.209108352661133</v>
      </c>
      <c r="E13" s="1">
        <v>0</v>
      </c>
      <c r="F13" s="1">
        <v>66.068389892578125</v>
      </c>
      <c r="G13" s="1">
        <v>0</v>
      </c>
      <c r="H13" s="1">
        <v>98.482093811035156</v>
      </c>
    </row>
    <row r="14" spans="1:13" x14ac:dyDescent="0.25">
      <c r="A14" t="s">
        <v>29</v>
      </c>
      <c r="B14" s="63" t="str">
        <f>IFERROR(VLOOKUP(A14,'Trust lookup'!$B$2:$C$128,2,0),"")</f>
        <v>George Eliot Hospital NHS Trust</v>
      </c>
      <c r="C14" s="1">
        <v>3</v>
      </c>
      <c r="D14" s="1">
        <v>37.980770111083984</v>
      </c>
      <c r="E14" s="1">
        <v>0</v>
      </c>
      <c r="F14" s="1">
        <v>66.068389892578125</v>
      </c>
      <c r="G14" s="1">
        <v>0</v>
      </c>
      <c r="H14" s="1">
        <v>98.482093811035156</v>
      </c>
    </row>
    <row r="15" spans="1:13" x14ac:dyDescent="0.25">
      <c r="A15" t="s">
        <v>38</v>
      </c>
      <c r="B15" s="63" t="str">
        <f>IFERROR(VLOOKUP(A15,'Trust lookup'!$B$2:$C$128,2,0),"")</f>
        <v>Gateshead Health NHS Foundation Trust</v>
      </c>
      <c r="C15" s="1">
        <v>3</v>
      </c>
      <c r="D15" s="1">
        <v>35.906684875488281</v>
      </c>
      <c r="E15" s="1">
        <v>0</v>
      </c>
      <c r="F15" s="1">
        <v>66.068389892578125</v>
      </c>
      <c r="G15" s="1">
        <v>0</v>
      </c>
      <c r="H15" s="1">
        <v>98.482093811035156</v>
      </c>
    </row>
    <row r="16" spans="1:13" x14ac:dyDescent="0.25">
      <c r="A16" t="s">
        <v>16</v>
      </c>
      <c r="B16" s="63" t="str">
        <f>IFERROR(VLOOKUP(A16,'Trust lookup'!$B$2:$C$128,2,0),"")</f>
        <v>West Hertfordshire Hospitals NHS Trust</v>
      </c>
      <c r="C16" s="1">
        <v>3</v>
      </c>
      <c r="D16" s="1">
        <v>0</v>
      </c>
      <c r="E16" s="1">
        <v>0</v>
      </c>
      <c r="F16" s="1">
        <v>66.068389892578125</v>
      </c>
      <c r="G16" s="1">
        <v>0</v>
      </c>
      <c r="H16" s="1">
        <v>98.482093811035156</v>
      </c>
    </row>
    <row r="17" spans="1:8" x14ac:dyDescent="0.25">
      <c r="A17" t="s">
        <v>100</v>
      </c>
      <c r="B17" s="63" t="str">
        <f>IFERROR(VLOOKUP(A17,'Trust lookup'!$B$2:$C$128,2,0),"")</f>
        <v>Lancashire Teaching Hospitals NHS Foundation Trust</v>
      </c>
      <c r="C17" s="1">
        <v>3</v>
      </c>
      <c r="D17" s="1">
        <v>24.228826522827148</v>
      </c>
      <c r="E17" s="1">
        <v>0</v>
      </c>
      <c r="F17" s="1">
        <v>66.068389892578125</v>
      </c>
      <c r="G17" s="1">
        <v>0</v>
      </c>
      <c r="H17" s="1">
        <v>98.482093811035156</v>
      </c>
    </row>
    <row r="18" spans="1:8" x14ac:dyDescent="0.25">
      <c r="A18" t="s">
        <v>46</v>
      </c>
      <c r="B18" s="63" t="str">
        <f>IFERROR(VLOOKUP(A18,'Trust lookup'!$B$2:$C$128,2,0),"")</f>
        <v>Dorset County Hospital NHS Foundation Trust</v>
      </c>
      <c r="C18" s="1">
        <v>3</v>
      </c>
      <c r="D18" s="1">
        <v>38.149742126464844</v>
      </c>
      <c r="E18" s="1">
        <v>0</v>
      </c>
      <c r="F18" s="1">
        <v>66.068389892578125</v>
      </c>
      <c r="G18" s="1">
        <v>0</v>
      </c>
      <c r="H18" s="1">
        <v>98.482093811035156</v>
      </c>
    </row>
    <row r="19" spans="1:8" x14ac:dyDescent="0.25">
      <c r="A19" t="s">
        <v>129</v>
      </c>
      <c r="B19" s="63" t="str">
        <f>IFERROR(VLOOKUP(A19,'Trust lookup'!$B$2:$C$128,2,0),"")</f>
        <v>North Cumbria Integrated Care NHS Foundation Trust</v>
      </c>
      <c r="C19" s="1">
        <v>3</v>
      </c>
      <c r="D19" s="1">
        <v>31.372573852539063</v>
      </c>
      <c r="E19" s="1">
        <v>0</v>
      </c>
      <c r="F19" s="1">
        <v>66.068389892578125</v>
      </c>
      <c r="G19" s="1">
        <v>0</v>
      </c>
      <c r="H19" s="1">
        <v>98.482093811035156</v>
      </c>
    </row>
    <row r="20" spans="1:8" x14ac:dyDescent="0.25">
      <c r="A20" t="s">
        <v>22</v>
      </c>
      <c r="B20" s="63" t="str">
        <f>IFERROR(VLOOKUP(A20,'Trust lookup'!$B$2:$C$128,2,0),"")</f>
        <v>North Bristol NHS Trust</v>
      </c>
      <c r="C20" s="1">
        <v>4</v>
      </c>
      <c r="D20" s="1">
        <v>30.119979858398438</v>
      </c>
      <c r="E20" s="1">
        <v>0</v>
      </c>
      <c r="F20" s="1">
        <v>67.548263549804688</v>
      </c>
      <c r="G20" s="1">
        <v>0</v>
      </c>
      <c r="H20" s="1">
        <v>95.934661865234375</v>
      </c>
    </row>
    <row r="21" spans="1:8" x14ac:dyDescent="0.25">
      <c r="A21" t="s">
        <v>122</v>
      </c>
      <c r="B21" s="63" t="str">
        <f>IFERROR(VLOOKUP(A21,'Trust lookup'!$B$2:$C$128,2,0),"")</f>
        <v>Barnsley Hospital NHS Foundation Trust</v>
      </c>
      <c r="C21" s="1">
        <v>4</v>
      </c>
      <c r="D21" s="1">
        <v>20.455785751342773</v>
      </c>
      <c r="E21" s="1">
        <v>0</v>
      </c>
      <c r="F21" s="1">
        <v>67.548263549804688</v>
      </c>
      <c r="G21" s="1">
        <v>0</v>
      </c>
      <c r="H21" s="1">
        <v>95.934661865234375</v>
      </c>
    </row>
    <row r="22" spans="1:8" x14ac:dyDescent="0.25">
      <c r="A22" t="s">
        <v>7</v>
      </c>
      <c r="B22" s="63" t="str">
        <f>IFERROR(VLOOKUP(A22,'Trust lookup'!$B$2:$C$128,2,0),"")</f>
        <v>Wrightington, Wigan and Leigh NHS Foundation Trust</v>
      </c>
      <c r="C22" s="1">
        <v>4</v>
      </c>
      <c r="D22" s="1">
        <v>0</v>
      </c>
      <c r="E22" s="1">
        <v>0</v>
      </c>
      <c r="F22" s="1">
        <v>67.548263549804688</v>
      </c>
      <c r="G22" s="1">
        <v>0</v>
      </c>
      <c r="H22" s="1">
        <v>95.934661865234375</v>
      </c>
    </row>
    <row r="23" spans="1:8" x14ac:dyDescent="0.25">
      <c r="A23" t="s">
        <v>107</v>
      </c>
      <c r="B23" s="63" t="str">
        <f>IFERROR(VLOOKUP(A23,'Trust lookup'!$B$2:$C$128,2,0),"")</f>
        <v>Royal Surrey County Hospital NHS Foundation Trust</v>
      </c>
      <c r="C23" s="1">
        <v>4</v>
      </c>
      <c r="D23" s="1">
        <v>28.414752960205078</v>
      </c>
      <c r="E23" s="1">
        <v>0</v>
      </c>
      <c r="F23" s="1">
        <v>67.548263549804688</v>
      </c>
      <c r="G23" s="1">
        <v>0</v>
      </c>
      <c r="H23" s="1">
        <v>95.934661865234375</v>
      </c>
    </row>
    <row r="24" spans="1:8" x14ac:dyDescent="0.25">
      <c r="A24" t="s">
        <v>67</v>
      </c>
      <c r="B24" s="63" t="str">
        <f>IFERROR(VLOOKUP(A24,'Trust lookup'!$B$2:$C$128,2,0),"")</f>
        <v>North Middlesex University Hospital NHS Trust</v>
      </c>
      <c r="C24" s="1">
        <v>4</v>
      </c>
      <c r="D24" s="1">
        <v>14.328369140625</v>
      </c>
      <c r="E24" s="1">
        <v>0</v>
      </c>
      <c r="F24" s="1">
        <v>67.548263549804688</v>
      </c>
      <c r="G24" s="1">
        <v>0</v>
      </c>
      <c r="H24" s="1">
        <v>95.934661865234375</v>
      </c>
    </row>
    <row r="25" spans="1:8" x14ac:dyDescent="0.25">
      <c r="A25" t="s">
        <v>68</v>
      </c>
      <c r="B25" s="63" t="str">
        <f>IFERROR(VLOOKUP(A25,'Trust lookup'!$B$2:$C$128,2,0),"")</f>
        <v>North Tees and Hartlepool NHS Foundation Trust</v>
      </c>
      <c r="C25" s="1">
        <v>5</v>
      </c>
      <c r="D25" s="1">
        <v>13.398871421813965</v>
      </c>
      <c r="E25" s="1">
        <v>0</v>
      </c>
      <c r="F25" s="1">
        <v>59.799594879150391</v>
      </c>
      <c r="G25" s="1">
        <v>0</v>
      </c>
      <c r="H25" s="1">
        <v>88.386146545410156</v>
      </c>
    </row>
    <row r="26" spans="1:8" x14ac:dyDescent="0.25">
      <c r="A26" t="s">
        <v>53</v>
      </c>
      <c r="B26" s="63" t="str">
        <f>IFERROR(VLOOKUP(A26,'Trust lookup'!$B$2:$C$128,2,0),"")</f>
        <v>Bradford Teaching Hospitals NHS Foundation Trust</v>
      </c>
      <c r="C26" s="1">
        <v>5</v>
      </c>
      <c r="D26" s="1">
        <v>53.600067138671875</v>
      </c>
      <c r="E26" s="1">
        <v>0</v>
      </c>
      <c r="F26" s="1">
        <v>59.799594879150391</v>
      </c>
      <c r="G26" s="1">
        <v>0</v>
      </c>
      <c r="H26" s="1">
        <v>88.386146545410156</v>
      </c>
    </row>
    <row r="27" spans="1:8" x14ac:dyDescent="0.25">
      <c r="A27" t="s">
        <v>52</v>
      </c>
      <c r="B27" s="63" t="str">
        <f>IFERROR(VLOOKUP(A27,'Trust lookup'!$B$2:$C$128,2,0),"")</f>
        <v>Hampshire Hospitals NHS Foundation Trust</v>
      </c>
      <c r="C27" s="1">
        <v>5</v>
      </c>
      <c r="D27" s="1">
        <v>0</v>
      </c>
      <c r="E27" s="1">
        <v>0</v>
      </c>
      <c r="F27" s="1">
        <v>59.799594879150391</v>
      </c>
      <c r="G27" s="1">
        <v>0</v>
      </c>
      <c r="H27" s="1">
        <v>88.386146545410156</v>
      </c>
    </row>
    <row r="28" spans="1:8" x14ac:dyDescent="0.25">
      <c r="A28" t="s">
        <v>39</v>
      </c>
      <c r="B28" s="63" t="str">
        <f>IFERROR(VLOOKUP(A28,'Trust lookup'!$B$2:$C$128,2,0),"")</f>
        <v>Harrogate and District NHS Foundation Trust</v>
      </c>
      <c r="C28" s="1">
        <v>5</v>
      </c>
      <c r="D28" s="1">
        <v>37.457012176513672</v>
      </c>
      <c r="E28" s="1">
        <v>0</v>
      </c>
      <c r="F28" s="1">
        <v>59.799594879150391</v>
      </c>
      <c r="G28" s="1">
        <v>0</v>
      </c>
      <c r="H28" s="1">
        <v>88.386146545410156</v>
      </c>
    </row>
    <row r="29" spans="1:8" x14ac:dyDescent="0.25">
      <c r="A29" t="s">
        <v>14</v>
      </c>
      <c r="B29" s="63" t="str">
        <f>IFERROR(VLOOKUP(A29,'Trust lookup'!$B$2:$C$128,2,0),"")</f>
        <v>Epsom and St Helier University Hospitals NHS Trust</v>
      </c>
      <c r="C29" s="1">
        <v>6</v>
      </c>
      <c r="D29" s="1">
        <v>43.086250305175781</v>
      </c>
      <c r="E29" s="1">
        <v>0</v>
      </c>
      <c r="F29" s="1">
        <v>60.713531494140625</v>
      </c>
      <c r="G29" s="1">
        <v>0</v>
      </c>
      <c r="H29" s="1">
        <v>82.173332214355469</v>
      </c>
    </row>
    <row r="30" spans="1:8" x14ac:dyDescent="0.25">
      <c r="A30" t="s">
        <v>92</v>
      </c>
      <c r="B30" s="63" t="str">
        <f>IFERROR(VLOOKUP(A30,'Trust lookup'!$B$2:$C$128,2,0),"")</f>
        <v>Royal Free London NHS Foundation Trust</v>
      </c>
      <c r="C30" s="1">
        <v>6</v>
      </c>
      <c r="D30" s="1">
        <v>21.733076095581055</v>
      </c>
      <c r="E30" s="1">
        <v>0</v>
      </c>
      <c r="F30" s="1">
        <v>60.713531494140625</v>
      </c>
      <c r="G30" s="1">
        <v>0</v>
      </c>
      <c r="H30" s="1">
        <v>82.173332214355469</v>
      </c>
    </row>
    <row r="31" spans="1:8" x14ac:dyDescent="0.25">
      <c r="A31" t="s">
        <v>124</v>
      </c>
      <c r="B31" s="63" t="str">
        <f>IFERROR(VLOOKUP(A31,'Trust lookup'!$B$2:$C$128,2,0),"")</f>
        <v>Croydon Health Services NHS Trust</v>
      </c>
      <c r="C31" s="1">
        <v>6</v>
      </c>
      <c r="D31" s="1">
        <v>60.98358154296875</v>
      </c>
      <c r="E31" s="1">
        <v>0</v>
      </c>
      <c r="F31" s="1">
        <v>60.713531494140625</v>
      </c>
      <c r="G31" s="1">
        <v>0</v>
      </c>
      <c r="H31" s="1">
        <v>82.173332214355469</v>
      </c>
    </row>
    <row r="32" spans="1:8" x14ac:dyDescent="0.25">
      <c r="A32" t="s">
        <v>131</v>
      </c>
      <c r="B32" s="63" t="str">
        <f>IFERROR(VLOOKUP(A32,'Trust lookup'!$B$2:$C$128,2,0),"")</f>
        <v>Salford Royal NHS Foundation Trust</v>
      </c>
      <c r="C32" s="1">
        <v>6</v>
      </c>
      <c r="D32" s="1">
        <v>34.399158477783203</v>
      </c>
      <c r="E32" s="1">
        <v>0</v>
      </c>
      <c r="F32" s="1">
        <v>60.713531494140625</v>
      </c>
      <c r="G32" s="1">
        <v>0</v>
      </c>
      <c r="H32" s="1">
        <v>82.173332214355469</v>
      </c>
    </row>
    <row r="33" spans="1:8" x14ac:dyDescent="0.25">
      <c r="A33" t="s">
        <v>126</v>
      </c>
      <c r="B33" s="63" t="str">
        <f>IFERROR(VLOOKUP(A33,'Trust lookup'!$B$2:$C$128,2,0),"")</f>
        <v>Kingston Hospital NHS Foundation Trust</v>
      </c>
      <c r="C33" s="1">
        <v>6</v>
      </c>
      <c r="D33" s="1">
        <v>44.228225708007813</v>
      </c>
      <c r="E33" s="1">
        <v>0</v>
      </c>
      <c r="F33" s="1">
        <v>60.713531494140625</v>
      </c>
      <c r="G33" s="1">
        <v>0</v>
      </c>
      <c r="H33" s="1">
        <v>82.173332214355469</v>
      </c>
    </row>
    <row r="34" spans="1:8" x14ac:dyDescent="0.25">
      <c r="A34" t="s">
        <v>95</v>
      </c>
      <c r="B34" s="63" t="str">
        <f>IFERROR(VLOOKUP(A34,'Trust lookup'!$B$2:$C$128,2,0),"")</f>
        <v>Gloucestershire Hospitals NHS Foundation Trust</v>
      </c>
      <c r="C34" s="1">
        <v>7</v>
      </c>
      <c r="D34" s="1">
        <v>48.441753387451172</v>
      </c>
      <c r="E34" s="1">
        <v>0</v>
      </c>
      <c r="F34" s="1">
        <v>56.48675537109375</v>
      </c>
      <c r="G34" s="1">
        <v>0</v>
      </c>
      <c r="H34" s="1">
        <v>80.630096435546875</v>
      </c>
    </row>
    <row r="35" spans="1:8" x14ac:dyDescent="0.25">
      <c r="A35" t="s">
        <v>121</v>
      </c>
      <c r="B35" s="63" t="str">
        <f>IFERROR(VLOOKUP(A35,'Trust lookup'!$B$2:$C$128,2,0),"")</f>
        <v>Ashford and St Peter's Hospitals NHS Foundation Trust</v>
      </c>
      <c r="C35" s="1">
        <v>7</v>
      </c>
      <c r="D35" s="1">
        <v>13.484719276428223</v>
      </c>
      <c r="E35" s="1">
        <v>0</v>
      </c>
      <c r="F35" s="1">
        <v>56.48675537109375</v>
      </c>
      <c r="G35" s="1">
        <v>0</v>
      </c>
      <c r="H35" s="1">
        <v>80.630096435546875</v>
      </c>
    </row>
    <row r="36" spans="1:8" x14ac:dyDescent="0.25">
      <c r="A36" t="s">
        <v>73</v>
      </c>
      <c r="B36" s="63" t="str">
        <f>IFERROR(VLOOKUP(A36,'Trust lookup'!$B$2:$C$128,2,0),"")</f>
        <v>Royal Devon and Exeter NHS Foundation Trust</v>
      </c>
      <c r="C36" s="1">
        <v>7</v>
      </c>
      <c r="D36" s="1">
        <v>47.195182800292969</v>
      </c>
      <c r="E36" s="1">
        <v>0</v>
      </c>
      <c r="F36" s="1">
        <v>56.48675537109375</v>
      </c>
      <c r="G36" s="1">
        <v>0</v>
      </c>
      <c r="H36" s="1">
        <v>80.630096435546875</v>
      </c>
    </row>
    <row r="37" spans="1:8" x14ac:dyDescent="0.25">
      <c r="A37" t="s">
        <v>102</v>
      </c>
      <c r="B37" s="63" t="str">
        <f>IFERROR(VLOOKUP(A37,'Trust lookup'!$B$2:$C$128,2,0),"")</f>
        <v>East and North Hertfordshire NHS Trust</v>
      </c>
      <c r="C37" s="1">
        <v>7</v>
      </c>
      <c r="D37" s="1">
        <v>26.632978439331055</v>
      </c>
      <c r="E37" s="1">
        <v>0</v>
      </c>
      <c r="F37" s="1">
        <v>56.48675537109375</v>
      </c>
      <c r="G37" s="1">
        <v>0</v>
      </c>
      <c r="H37" s="1">
        <v>80.630096435546875</v>
      </c>
    </row>
    <row r="38" spans="1:8" x14ac:dyDescent="0.25">
      <c r="A38" t="s">
        <v>57</v>
      </c>
      <c r="B38" s="63" t="str">
        <f>IFERROR(VLOOKUP(A38,'Trust lookup'!$B$2:$C$128,2,0),"")</f>
        <v>Northern Lincolnshire and Goole NHS Foundation Trust</v>
      </c>
      <c r="C38" s="1">
        <v>7</v>
      </c>
      <c r="D38" s="1">
        <v>47.566627502441406</v>
      </c>
      <c r="E38" s="1">
        <v>0</v>
      </c>
      <c r="F38" s="1">
        <v>56.48675537109375</v>
      </c>
      <c r="G38" s="1">
        <v>0</v>
      </c>
      <c r="H38" s="1">
        <v>80.630096435546875</v>
      </c>
    </row>
    <row r="39" spans="1:8" x14ac:dyDescent="0.25">
      <c r="A39" t="s">
        <v>80</v>
      </c>
      <c r="B39" s="63" t="str">
        <f>IFERROR(VLOOKUP(A39,'Trust lookup'!$B$2:$C$128,2,0),"")</f>
        <v>Northumbria Healthcare NHS Foundation Trust</v>
      </c>
      <c r="C39" s="1">
        <v>7</v>
      </c>
      <c r="D39" s="1">
        <v>0</v>
      </c>
      <c r="E39" s="1">
        <v>0</v>
      </c>
      <c r="F39" s="1">
        <v>56.48675537109375</v>
      </c>
      <c r="G39" s="1">
        <v>0</v>
      </c>
      <c r="H39" s="1">
        <v>80.630096435546875</v>
      </c>
    </row>
    <row r="40" spans="1:8" x14ac:dyDescent="0.25">
      <c r="A40" t="s">
        <v>66</v>
      </c>
      <c r="B40" s="63" t="str">
        <f>IFERROR(VLOOKUP(A40,'Trust lookup'!$B$2:$C$128,2,0),"")</f>
        <v>University Hospitals of Morecambe Bay NHS Foundation Trust</v>
      </c>
      <c r="C40" s="1">
        <v>7</v>
      </c>
      <c r="D40" s="1">
        <v>31.952680587768555</v>
      </c>
      <c r="E40" s="1">
        <v>0</v>
      </c>
      <c r="F40" s="1">
        <v>56.48675537109375</v>
      </c>
      <c r="G40" s="1">
        <v>0</v>
      </c>
      <c r="H40" s="1">
        <v>80.630096435546875</v>
      </c>
    </row>
    <row r="41" spans="1:8" x14ac:dyDescent="0.25">
      <c r="A41" t="s">
        <v>37</v>
      </c>
      <c r="B41" s="63" t="str">
        <f>IFERROR(VLOOKUP(A41,'Trust lookup'!$B$2:$C$128,2,0),"")</f>
        <v>Kettering General Hospital NHS Foundation Trust</v>
      </c>
      <c r="C41" s="1">
        <v>8</v>
      </c>
      <c r="D41" s="1">
        <v>22.173742294311523</v>
      </c>
      <c r="E41" s="1">
        <v>0</v>
      </c>
      <c r="F41" s="1">
        <v>56.531204223632813</v>
      </c>
      <c r="G41" s="1">
        <v>0</v>
      </c>
      <c r="H41" s="1">
        <v>74.670738220214844</v>
      </c>
    </row>
    <row r="42" spans="1:8" x14ac:dyDescent="0.25">
      <c r="A42" t="s">
        <v>40</v>
      </c>
      <c r="B42" s="63" t="str">
        <f>IFERROR(VLOOKUP(A42,'Trust lookup'!$B$2:$C$128,2,0),"")</f>
        <v>South Warwickshire NHS Foundation Trust</v>
      </c>
      <c r="C42" s="1">
        <v>8</v>
      </c>
      <c r="D42" s="1">
        <v>43.171962738037109</v>
      </c>
      <c r="E42" s="1">
        <v>0</v>
      </c>
      <c r="F42" s="1">
        <v>56.531204223632813</v>
      </c>
      <c r="G42" s="1">
        <v>0</v>
      </c>
      <c r="H42" s="1">
        <v>74.670738220214844</v>
      </c>
    </row>
    <row r="43" spans="1:8" x14ac:dyDescent="0.25">
      <c r="A43" t="s">
        <v>36</v>
      </c>
      <c r="B43" s="63" t="str">
        <f>IFERROR(VLOOKUP(A43,'Trust lookup'!$B$2:$C$128,2,0),"")</f>
        <v>Dartford and Gravesham NHS Trust</v>
      </c>
      <c r="C43" s="1">
        <v>8</v>
      </c>
      <c r="D43" s="1">
        <v>46.954536437988281</v>
      </c>
      <c r="E43" s="1">
        <v>0</v>
      </c>
      <c r="F43" s="1">
        <v>56.531204223632813</v>
      </c>
      <c r="G43" s="1">
        <v>0</v>
      </c>
      <c r="H43" s="1">
        <v>74.670738220214844</v>
      </c>
    </row>
    <row r="44" spans="1:8" x14ac:dyDescent="0.25">
      <c r="A44" t="s">
        <v>47</v>
      </c>
      <c r="B44" s="63" t="str">
        <f>IFERROR(VLOOKUP(A44,'Trust lookup'!$B$2:$C$128,2,0),"")</f>
        <v>Frimley Health NHS Foundation Trust</v>
      </c>
      <c r="C44" s="1">
        <v>8</v>
      </c>
      <c r="D44" s="1">
        <v>34.134895324707031</v>
      </c>
      <c r="E44" s="1">
        <v>0</v>
      </c>
      <c r="F44" s="1">
        <v>56.531204223632813</v>
      </c>
      <c r="G44" s="1">
        <v>0</v>
      </c>
      <c r="H44" s="1">
        <v>74.670738220214844</v>
      </c>
    </row>
    <row r="45" spans="1:8" x14ac:dyDescent="0.25">
      <c r="A45" t="s">
        <v>123</v>
      </c>
      <c r="B45" s="63" t="str">
        <f>IFERROR(VLOOKUP(A45,'Trust lookup'!$B$2:$C$128,2,0),"")</f>
        <v>Countess of Chester Hospital NHS Foundation Trust</v>
      </c>
      <c r="C45" s="1">
        <v>8</v>
      </c>
      <c r="D45" s="1">
        <v>59.500259399414063</v>
      </c>
      <c r="E45" s="1">
        <v>0</v>
      </c>
      <c r="F45" s="1">
        <v>56.531204223632813</v>
      </c>
      <c r="G45" s="1">
        <v>0</v>
      </c>
      <c r="H45" s="1">
        <v>74.670738220214844</v>
      </c>
    </row>
    <row r="46" spans="1:8" x14ac:dyDescent="0.25">
      <c r="A46" t="s">
        <v>15</v>
      </c>
      <c r="B46" s="63" t="str">
        <f>IFERROR(VLOOKUP(A46,'Trust lookup'!$B$2:$C$128,2,0),"")</f>
        <v>The Rotherham NHS Foundation Trust</v>
      </c>
      <c r="C46" s="1">
        <v>8</v>
      </c>
      <c r="D46" s="1">
        <v>18.114990234375</v>
      </c>
      <c r="E46" s="1">
        <v>0</v>
      </c>
      <c r="F46" s="1">
        <v>56.531204223632813</v>
      </c>
      <c r="G46" s="1">
        <v>0</v>
      </c>
      <c r="H46" s="1">
        <v>74.670738220214844</v>
      </c>
    </row>
    <row r="47" spans="1:8" x14ac:dyDescent="0.25">
      <c r="A47" t="s">
        <v>85</v>
      </c>
      <c r="B47" s="63" t="str">
        <f>IFERROR(VLOOKUP(A47,'Trust lookup'!$B$2:$C$128,2,0),"")</f>
        <v>County Durham and Darlington NHS Foundation Trust</v>
      </c>
      <c r="C47" s="1">
        <v>8</v>
      </c>
      <c r="D47" s="1">
        <v>8.5106258392333984</v>
      </c>
      <c r="E47" s="1">
        <v>0</v>
      </c>
      <c r="F47" s="1">
        <v>56.531204223632813</v>
      </c>
      <c r="G47" s="1">
        <v>0</v>
      </c>
      <c r="H47" s="1">
        <v>74.670738220214844</v>
      </c>
    </row>
    <row r="48" spans="1:8" x14ac:dyDescent="0.25">
      <c r="A48" t="s">
        <v>32</v>
      </c>
      <c r="B48" s="63" t="str">
        <f>IFERROR(VLOOKUP(A48,'Trust lookup'!$B$2:$C$128,2,0),"")</f>
        <v>Bedfordshire Hospitals NHS Foundation Trust</v>
      </c>
      <c r="C48" s="1">
        <v>8</v>
      </c>
      <c r="D48" s="1">
        <v>10.722898483276367</v>
      </c>
      <c r="E48" s="1">
        <v>0</v>
      </c>
      <c r="F48" s="1">
        <v>56.531204223632813</v>
      </c>
      <c r="G48" s="1">
        <v>0</v>
      </c>
      <c r="H48" s="1">
        <v>74.670738220214844</v>
      </c>
    </row>
    <row r="49" spans="1:8" x14ac:dyDescent="0.25">
      <c r="A49" t="s">
        <v>58</v>
      </c>
      <c r="B49" s="63" t="str">
        <f>IFERROR(VLOOKUP(A49,'Trust lookup'!$B$2:$C$128,2,0),"")</f>
        <v>East Lancashire Hospitals NHS Trust</v>
      </c>
      <c r="C49" s="1">
        <v>9</v>
      </c>
      <c r="D49" s="1">
        <v>40.328742980957031</v>
      </c>
      <c r="E49" s="1">
        <v>0</v>
      </c>
      <c r="F49" s="1">
        <v>54.201103210449219</v>
      </c>
      <c r="G49" s="1">
        <v>0</v>
      </c>
      <c r="H49" s="1">
        <v>74.495742797851563</v>
      </c>
    </row>
    <row r="50" spans="1:8" x14ac:dyDescent="0.25">
      <c r="A50" t="s">
        <v>18</v>
      </c>
      <c r="B50" s="63" t="str">
        <f>IFERROR(VLOOKUP(A50,'Trust lookup'!$B$2:$C$128,2,0),"")</f>
        <v>Chesterfield Royal Hospital NHS Foundation Trust</v>
      </c>
      <c r="C50" s="1">
        <v>10</v>
      </c>
      <c r="D50" s="1">
        <v>27.292999267578125</v>
      </c>
      <c r="E50" s="1">
        <v>0</v>
      </c>
      <c r="F50" s="1">
        <v>53.388160705566406</v>
      </c>
      <c r="G50" s="1">
        <v>0</v>
      </c>
      <c r="H50" s="1">
        <v>69.936042785644531</v>
      </c>
    </row>
    <row r="51" spans="1:8" x14ac:dyDescent="0.25">
      <c r="A51" t="s">
        <v>50</v>
      </c>
      <c r="B51" s="63" t="str">
        <f>IFERROR(VLOOKUP(A51,'Trust lookup'!$B$2:$C$128,2,0),"")</f>
        <v>Torbay and South Devon NHS Foundation Trust</v>
      </c>
      <c r="C51" s="1">
        <v>10</v>
      </c>
      <c r="D51" s="1">
        <v>22.350351333618164</v>
      </c>
      <c r="E51" s="1">
        <v>0</v>
      </c>
      <c r="F51" s="1">
        <v>53.388160705566406</v>
      </c>
      <c r="G51" s="1">
        <v>0</v>
      </c>
      <c r="H51" s="1">
        <v>69.936042785644531</v>
      </c>
    </row>
    <row r="52" spans="1:8" x14ac:dyDescent="0.25">
      <c r="A52" t="s">
        <v>62</v>
      </c>
      <c r="B52" s="63" t="str">
        <f>IFERROR(VLOOKUP(A52,'Trust lookup'!$B$2:$C$128,2,0),"")</f>
        <v>University Hospitals Coventry and Warwickshire NHS Trust</v>
      </c>
      <c r="C52" s="1">
        <v>10</v>
      </c>
      <c r="D52" s="1">
        <v>43.351802825927734</v>
      </c>
      <c r="E52" s="1">
        <v>0</v>
      </c>
      <c r="F52" s="1">
        <v>53.388160705566406</v>
      </c>
      <c r="G52" s="1">
        <v>0</v>
      </c>
      <c r="H52" s="1">
        <v>69.936042785644531</v>
      </c>
    </row>
    <row r="53" spans="1:8" x14ac:dyDescent="0.25">
      <c r="A53" t="s">
        <v>43</v>
      </c>
      <c r="B53" s="63" t="str">
        <f>IFERROR(VLOOKUP(A53,'Trust lookup'!$B$2:$C$128,2,0),"")</f>
        <v>James Paget University Hospitals NHS Foundation Trust</v>
      </c>
      <c r="C53" s="1">
        <v>10</v>
      </c>
      <c r="D53" s="1">
        <v>18.418851852416992</v>
      </c>
      <c r="E53" s="1">
        <v>0</v>
      </c>
      <c r="F53" s="1">
        <v>53.388160705566406</v>
      </c>
      <c r="G53" s="1">
        <v>0</v>
      </c>
      <c r="H53" s="1">
        <v>69.936042785644531</v>
      </c>
    </row>
    <row r="54" spans="1:8" x14ac:dyDescent="0.25">
      <c r="A54" t="s">
        <v>81</v>
      </c>
      <c r="B54" s="63" t="str">
        <f>IFERROR(VLOOKUP(A54,'Trust lookup'!$B$2:$C$128,2,0),"")</f>
        <v>Mid Yorkshire Hospitals NHS Trust</v>
      </c>
      <c r="C54" s="1">
        <v>10</v>
      </c>
      <c r="D54" s="1">
        <v>28.68841552734375</v>
      </c>
      <c r="E54" s="1">
        <v>0</v>
      </c>
      <c r="F54" s="1">
        <v>53.388160705566406</v>
      </c>
      <c r="G54" s="1">
        <v>0</v>
      </c>
      <c r="H54" s="1">
        <v>69.936042785644531</v>
      </c>
    </row>
    <row r="55" spans="1:8" x14ac:dyDescent="0.25">
      <c r="A55" t="s">
        <v>13</v>
      </c>
      <c r="B55" s="63" t="str">
        <f>IFERROR(VLOOKUP(A55,'Trust lookup'!$B$2:$C$128,2,0),"")</f>
        <v>Wirral University Teaching Hospital NHS Foundation Trust</v>
      </c>
      <c r="C55" s="1">
        <v>11</v>
      </c>
      <c r="D55" s="1">
        <v>42.262336730957031</v>
      </c>
      <c r="E55" s="1">
        <v>0</v>
      </c>
      <c r="F55" s="1">
        <v>52.357852935791016</v>
      </c>
      <c r="G55" s="1">
        <v>0</v>
      </c>
      <c r="H55" s="1">
        <v>70.096931457519531</v>
      </c>
    </row>
    <row r="56" spans="1:8" x14ac:dyDescent="0.25">
      <c r="A56" t="s">
        <v>49</v>
      </c>
      <c r="B56" s="63" t="str">
        <f>IFERROR(VLOOKUP(A56,'Trust lookup'!$B$2:$C$128,2,0),"")</f>
        <v>Great Western Hospitals NHS Foundation Trust</v>
      </c>
      <c r="C56" s="1">
        <v>11</v>
      </c>
      <c r="D56" s="1">
        <v>35.584556579589844</v>
      </c>
      <c r="E56" s="1">
        <v>0</v>
      </c>
      <c r="F56" s="1">
        <v>52.357852935791016</v>
      </c>
      <c r="G56" s="1">
        <v>0</v>
      </c>
      <c r="H56" s="1">
        <v>70.096931457519531</v>
      </c>
    </row>
    <row r="57" spans="1:8" x14ac:dyDescent="0.25">
      <c r="A57" t="s">
        <v>51</v>
      </c>
      <c r="B57" s="63" t="str">
        <f>IFERROR(VLOOKUP(A57,'Trust lookup'!$B$2:$C$128,2,0),"")</f>
        <v>Northampton General Hospital NHS Trust</v>
      </c>
      <c r="C57" s="1">
        <v>11</v>
      </c>
      <c r="D57" s="1">
        <v>53.487091064453125</v>
      </c>
      <c r="E57" s="1">
        <v>0</v>
      </c>
      <c r="F57" s="1">
        <v>52.357852935791016</v>
      </c>
      <c r="G57" s="1">
        <v>0</v>
      </c>
      <c r="H57" s="1">
        <v>70.096931457519531</v>
      </c>
    </row>
    <row r="58" spans="1:8" x14ac:dyDescent="0.25">
      <c r="A58" t="s">
        <v>6</v>
      </c>
      <c r="B58" s="63" t="str">
        <f>IFERROR(VLOOKUP(A58,'Trust lookup'!$B$2:$C$128,2,0),"")</f>
        <v/>
      </c>
      <c r="C58" s="1">
        <v>11</v>
      </c>
      <c r="D58" s="1"/>
      <c r="E58" s="1">
        <v>0</v>
      </c>
      <c r="F58" s="1">
        <v>52.357852935791016</v>
      </c>
      <c r="G58" s="1">
        <v>0</v>
      </c>
      <c r="H58" s="1">
        <v>70.096931457519531</v>
      </c>
    </row>
    <row r="59" spans="1:8" x14ac:dyDescent="0.25">
      <c r="A59" t="s">
        <v>17</v>
      </c>
      <c r="B59" s="63" t="str">
        <f>IFERROR(VLOOKUP(A59,'Trust lookup'!$B$2:$C$128,2,0),"")</f>
        <v>South Tyneside and Sunderland NHS Foundation Trust</v>
      </c>
      <c r="C59" s="1">
        <v>12</v>
      </c>
      <c r="D59" s="1">
        <v>43.682243347167969</v>
      </c>
      <c r="E59" s="1">
        <v>0.51568365097045898</v>
      </c>
      <c r="F59" s="1">
        <v>50.683902740478516</v>
      </c>
      <c r="G59" s="1">
        <v>0</v>
      </c>
      <c r="H59" s="1">
        <v>66.630767822265625</v>
      </c>
    </row>
    <row r="60" spans="1:8" x14ac:dyDescent="0.25">
      <c r="A60" t="s">
        <v>48</v>
      </c>
      <c r="B60" s="63" t="str">
        <f>IFERROR(VLOOKUP(A60,'Trust lookup'!$B$2:$C$128,2,0),"")</f>
        <v>Lewisham and Greenwich NHS Trust</v>
      </c>
      <c r="C60" s="1">
        <v>12</v>
      </c>
      <c r="D60" s="1">
        <v>32.270923614501953</v>
      </c>
      <c r="E60" s="1">
        <v>0.51568365097045898</v>
      </c>
      <c r="F60" s="1">
        <v>50.683902740478516</v>
      </c>
      <c r="G60" s="1">
        <v>0</v>
      </c>
      <c r="H60" s="1">
        <v>66.630767822265625</v>
      </c>
    </row>
    <row r="61" spans="1:8" x14ac:dyDescent="0.25">
      <c r="A61" t="s">
        <v>93</v>
      </c>
      <c r="B61" s="63" t="str">
        <f>IFERROR(VLOOKUP(A61,'Trust lookup'!$B$2:$C$128,2,0),"")</f>
        <v>University Hospitals of Derby and Burton NHS Foundation Trust</v>
      </c>
      <c r="C61" s="1">
        <v>12</v>
      </c>
      <c r="D61" s="1">
        <v>30.591718673706055</v>
      </c>
      <c r="E61" s="1">
        <v>0.51568365097045898</v>
      </c>
      <c r="F61" s="1">
        <v>50.683902740478516</v>
      </c>
      <c r="G61" s="1">
        <v>0</v>
      </c>
      <c r="H61" s="1">
        <v>66.630767822265625</v>
      </c>
    </row>
    <row r="62" spans="1:8" x14ac:dyDescent="0.25">
      <c r="A62" t="s">
        <v>65</v>
      </c>
      <c r="B62" s="63" t="str">
        <f>IFERROR(VLOOKUP(A62,'Trust lookup'!$B$2:$C$128,2,0),"")</f>
        <v>Buckinghamshire Healthcare NHS Trust</v>
      </c>
      <c r="C62" s="1">
        <v>13</v>
      </c>
      <c r="D62" s="1">
        <v>19.342649459838867</v>
      </c>
      <c r="E62" s="1">
        <v>1.2020212411880493</v>
      </c>
      <c r="F62" s="1">
        <v>50.700557708740234</v>
      </c>
      <c r="G62" s="1">
        <v>0</v>
      </c>
      <c r="H62" s="1">
        <v>66.781990051269531</v>
      </c>
    </row>
    <row r="63" spans="1:8" x14ac:dyDescent="0.25">
      <c r="A63" t="s">
        <v>89</v>
      </c>
      <c r="B63" s="63" t="str">
        <f>IFERROR(VLOOKUP(A63,'Trust lookup'!$B$2:$C$128,2,0),"")</f>
        <v>Barking, Havering and Redbridge University Hospitals NHS Trust</v>
      </c>
      <c r="C63" s="1">
        <v>14</v>
      </c>
      <c r="D63" s="1">
        <v>24.277082443237305</v>
      </c>
      <c r="E63" s="1">
        <v>1.9497675895690918</v>
      </c>
      <c r="F63" s="1">
        <v>49.360614776611328</v>
      </c>
      <c r="G63" s="1">
        <v>0</v>
      </c>
      <c r="H63" s="1">
        <v>64.149978637695313</v>
      </c>
    </row>
    <row r="64" spans="1:8" x14ac:dyDescent="0.25">
      <c r="A64" t="s">
        <v>108</v>
      </c>
      <c r="B64" s="63" t="str">
        <f>IFERROR(VLOOKUP(A64,'Trust lookup'!$B$2:$C$128,2,0),"")</f>
        <v>Guy's and St Thomas' NHS Foundation Trust</v>
      </c>
      <c r="C64" s="1">
        <v>15</v>
      </c>
      <c r="D64" s="1">
        <v>24.535810470581055</v>
      </c>
      <c r="E64" s="1">
        <v>2.8035337924957275</v>
      </c>
      <c r="F64" s="1">
        <v>49.085678100585938</v>
      </c>
      <c r="G64" s="1">
        <v>0</v>
      </c>
      <c r="H64" s="1">
        <v>64.142852783203125</v>
      </c>
    </row>
    <row r="65" spans="1:8" x14ac:dyDescent="0.25">
      <c r="A65" t="s">
        <v>19</v>
      </c>
      <c r="B65" s="63" t="str">
        <f>IFERROR(VLOOKUP(A65,'Trust lookup'!$B$2:$C$128,2,0),"")</f>
        <v>Doncaster and Bassetlaw Hospitals NHS Foundation Trust</v>
      </c>
      <c r="C65" s="1">
        <v>16</v>
      </c>
      <c r="D65" s="1">
        <v>32.440414428710938</v>
      </c>
      <c r="E65" s="1">
        <v>3.8130688667297363</v>
      </c>
      <c r="F65" s="1">
        <v>48.449951171875</v>
      </c>
      <c r="G65" s="1">
        <v>0</v>
      </c>
      <c r="H65" s="1">
        <v>62.179225921630859</v>
      </c>
    </row>
    <row r="66" spans="1:8" x14ac:dyDescent="0.25">
      <c r="A66" t="s">
        <v>45</v>
      </c>
      <c r="B66" s="63" t="str">
        <f>IFERROR(VLOOKUP(A66,'Trust lookup'!$B$2:$C$128,2,0),"")</f>
        <v>Western Sussex Hospitals NHS Foundation Trust</v>
      </c>
      <c r="C66" s="1">
        <v>16</v>
      </c>
      <c r="D66" s="1">
        <v>32.085521697998047</v>
      </c>
      <c r="E66" s="1">
        <v>3.8130688667297363</v>
      </c>
      <c r="F66" s="1">
        <v>48.449951171875</v>
      </c>
      <c r="G66" s="1">
        <v>0</v>
      </c>
      <c r="H66" s="1">
        <v>62.179225921630859</v>
      </c>
    </row>
    <row r="67" spans="1:8" x14ac:dyDescent="0.25">
      <c r="A67" t="s">
        <v>264</v>
      </c>
      <c r="B67" s="63" t="str">
        <f>IFERROR(VLOOKUP(A67,'Trust lookup'!$B$2:$C$128,2,0),"")</f>
        <v>Somerset NHS Foundation Trust</v>
      </c>
      <c r="C67" s="1">
        <v>17</v>
      </c>
      <c r="D67" s="1">
        <v>18.840730667114258</v>
      </c>
      <c r="E67" s="1">
        <v>5.0374464988708496</v>
      </c>
      <c r="F67" s="1">
        <v>47.41497802734375</v>
      </c>
      <c r="G67" s="1">
        <v>0</v>
      </c>
      <c r="H67" s="1">
        <v>61.932159423828125</v>
      </c>
    </row>
    <row r="68" spans="1:8" x14ac:dyDescent="0.25">
      <c r="A68" t="s">
        <v>72</v>
      </c>
      <c r="B68" s="63" t="str">
        <f>IFERROR(VLOOKUP(A68,'Trust lookup'!$B$2:$C$128,2,0),"")</f>
        <v>East Kent Hospitals University NHS Foundation Trust</v>
      </c>
      <c r="C68" s="1">
        <v>17</v>
      </c>
      <c r="D68" s="1">
        <v>11.557412147521973</v>
      </c>
      <c r="E68" s="1">
        <v>5.0374464988708496</v>
      </c>
      <c r="F68" s="1">
        <v>47.41497802734375</v>
      </c>
      <c r="G68" s="1">
        <v>0</v>
      </c>
      <c r="H68" s="1">
        <v>61.932159423828125</v>
      </c>
    </row>
    <row r="69" spans="1:8" x14ac:dyDescent="0.25">
      <c r="A69" t="s">
        <v>86</v>
      </c>
      <c r="B69" s="63" t="str">
        <f>IFERROR(VLOOKUP(A69,'Trust lookup'!$B$2:$C$128,2,0),"")</f>
        <v>South Tees Hospitals NHS Foundation Trust</v>
      </c>
      <c r="C69" s="1">
        <v>17</v>
      </c>
      <c r="D69" s="1">
        <v>61.772441864013672</v>
      </c>
      <c r="E69" s="1">
        <v>5.0374464988708496</v>
      </c>
      <c r="F69" s="1">
        <v>47.41497802734375</v>
      </c>
      <c r="G69" s="1">
        <v>0</v>
      </c>
      <c r="H69" s="1">
        <v>61.932159423828125</v>
      </c>
    </row>
    <row r="70" spans="1:8" x14ac:dyDescent="0.25">
      <c r="A70" t="s">
        <v>75</v>
      </c>
      <c r="B70" s="63" t="str">
        <f>IFERROR(VLOOKUP(A70,'Trust lookup'!$B$2:$C$128,2,0),"")</f>
        <v>Worcestershire Acute Hospitals NHS Trust</v>
      </c>
      <c r="C70" s="1">
        <v>19</v>
      </c>
      <c r="D70" s="1">
        <v>29.243312835693359</v>
      </c>
      <c r="E70" s="1">
        <v>6.1711640357971191</v>
      </c>
      <c r="F70" s="1">
        <v>46.683876037597656</v>
      </c>
      <c r="G70" s="1">
        <v>0</v>
      </c>
      <c r="H70" s="1">
        <v>59.990989685058594</v>
      </c>
    </row>
    <row r="71" spans="1:8" x14ac:dyDescent="0.25">
      <c r="A71" t="s">
        <v>98</v>
      </c>
      <c r="B71" s="63" t="str">
        <f>IFERROR(VLOOKUP(A71,'Trust lookup'!$B$2:$C$128,2,0),"")</f>
        <v>Royal Cornwall Hospitals NHS Trust</v>
      </c>
      <c r="C71" s="1">
        <v>19</v>
      </c>
      <c r="D71" s="1">
        <v>43.201190948486328</v>
      </c>
      <c r="E71" s="1">
        <v>6.1711640357971191</v>
      </c>
      <c r="F71" s="1">
        <v>46.683876037597656</v>
      </c>
      <c r="G71" s="1">
        <v>0</v>
      </c>
      <c r="H71" s="1">
        <v>59.990989685058594</v>
      </c>
    </row>
    <row r="72" spans="1:8" x14ac:dyDescent="0.25">
      <c r="A72" t="s">
        <v>54</v>
      </c>
      <c r="B72" s="63" t="str">
        <f>IFERROR(VLOOKUP(A72,'Trust lookup'!$B$2:$C$128,2,0),"")</f>
        <v>Brighton and Sussex University Hospitals NHS Trust</v>
      </c>
      <c r="C72" s="1">
        <v>20</v>
      </c>
      <c r="D72" s="1">
        <v>44.637527465820313</v>
      </c>
      <c r="E72" s="1">
        <v>6.57830810546875</v>
      </c>
      <c r="F72" s="1">
        <v>46.338863372802734</v>
      </c>
      <c r="G72" s="1">
        <v>0</v>
      </c>
      <c r="H72" s="1">
        <v>59.106410980224609</v>
      </c>
    </row>
    <row r="73" spans="1:8" x14ac:dyDescent="0.25">
      <c r="A73" t="s">
        <v>69</v>
      </c>
      <c r="B73" s="63" t="str">
        <f>IFERROR(VLOOKUP(A73,'Trust lookup'!$B$2:$C$128,2,0),"")</f>
        <v>York Teaching Hospital NHS Foundation Trust</v>
      </c>
      <c r="C73" s="1">
        <v>20</v>
      </c>
      <c r="D73" s="1">
        <v>36.523483276367188</v>
      </c>
      <c r="E73" s="1">
        <v>6.57830810546875</v>
      </c>
      <c r="F73" s="1">
        <v>46.338863372802734</v>
      </c>
      <c r="G73" s="1">
        <v>0</v>
      </c>
      <c r="H73" s="1">
        <v>59.106410980224609</v>
      </c>
    </row>
    <row r="74" spans="1:8" x14ac:dyDescent="0.25">
      <c r="A74" t="s">
        <v>319</v>
      </c>
      <c r="B74" s="63" t="str">
        <f>IFERROR(VLOOKUP(A74,'Trust lookup'!$B$2:$C$128,2,0),"")</f>
        <v>University Hospitals Dorset NHS Foundation Trust</v>
      </c>
      <c r="C74" s="1">
        <v>20</v>
      </c>
      <c r="D74" s="1">
        <v>19.686227798461914</v>
      </c>
      <c r="E74" s="1">
        <v>6.57830810546875</v>
      </c>
      <c r="F74" s="1">
        <v>46.338863372802734</v>
      </c>
      <c r="G74" s="1">
        <v>0</v>
      </c>
      <c r="H74" s="1">
        <v>59.106410980224609</v>
      </c>
    </row>
    <row r="75" spans="1:8" x14ac:dyDescent="0.25">
      <c r="A75" t="s">
        <v>77</v>
      </c>
      <c r="B75" s="63" t="str">
        <f>IFERROR(VLOOKUP(A75,'Trust lookup'!$B$2:$C$128,2,0),"")</f>
        <v>East Sussex Healthcare NHS Trust</v>
      </c>
      <c r="C75" s="1">
        <v>21</v>
      </c>
      <c r="D75" s="1">
        <v>38.172523498535156</v>
      </c>
      <c r="E75" s="1">
        <v>7.1043887138366699</v>
      </c>
      <c r="F75" s="1">
        <v>46.052417755126953</v>
      </c>
      <c r="G75" s="1">
        <v>0</v>
      </c>
      <c r="H75" s="1">
        <v>58.209377288818359</v>
      </c>
    </row>
    <row r="76" spans="1:8" x14ac:dyDescent="0.25">
      <c r="A76" t="s">
        <v>6</v>
      </c>
      <c r="B76" s="63" t="str">
        <f>IFERROR(VLOOKUP(A76,'Trust lookup'!$B$2:$C$128,2,0),"")</f>
        <v/>
      </c>
      <c r="C76" s="1">
        <v>21</v>
      </c>
      <c r="D76" s="1"/>
      <c r="E76" s="1">
        <v>7.1043887138366699</v>
      </c>
      <c r="F76" s="1">
        <v>46.052417755126953</v>
      </c>
      <c r="G76" s="1">
        <v>0</v>
      </c>
      <c r="H76" s="1">
        <v>58.209377288818359</v>
      </c>
    </row>
    <row r="77" spans="1:8" x14ac:dyDescent="0.25">
      <c r="A77" t="s">
        <v>84</v>
      </c>
      <c r="B77" s="63" t="str">
        <f>IFERROR(VLOOKUP(A77,'Trust lookup'!$B$2:$C$128,2,0),"")</f>
        <v>United Lincolnshire Hospitals NHS Trust</v>
      </c>
      <c r="C77" s="1">
        <v>23</v>
      </c>
      <c r="D77" s="1">
        <v>14.745301246643066</v>
      </c>
      <c r="E77" s="1">
        <v>8.6520137786865234</v>
      </c>
      <c r="F77" s="1">
        <v>45.282234191894531</v>
      </c>
      <c r="G77" s="1">
        <v>0.44396153092384338</v>
      </c>
      <c r="H77" s="1">
        <v>56.517021179199219</v>
      </c>
    </row>
    <row r="78" spans="1:8" x14ac:dyDescent="0.25">
      <c r="A78" t="s">
        <v>64</v>
      </c>
      <c r="B78" s="63" t="str">
        <f>IFERROR(VLOOKUP(A78,'Trust lookup'!$B$2:$C$128,2,0),"")</f>
        <v>St George's University Hospitals NHS Foundation Trust</v>
      </c>
      <c r="C78" s="1">
        <v>24</v>
      </c>
      <c r="D78" s="1">
        <v>25.806549072265625</v>
      </c>
      <c r="E78" s="1">
        <v>8.8354988098144531</v>
      </c>
      <c r="F78" s="1">
        <v>44.877059936523438</v>
      </c>
      <c r="G78" s="1">
        <v>0.7399371862411499</v>
      </c>
      <c r="H78" s="1">
        <v>56.587810516357422</v>
      </c>
    </row>
    <row r="79" spans="1:8" x14ac:dyDescent="0.25">
      <c r="A79" t="s">
        <v>83</v>
      </c>
      <c r="B79" s="63" t="str">
        <f>IFERROR(VLOOKUP(A79,'Trust lookup'!$B$2:$C$128,2,0),"")</f>
        <v>East Suffolk and North Essex NHS Foundation Trust</v>
      </c>
      <c r="C79" s="1">
        <v>25</v>
      </c>
      <c r="D79" s="1">
        <v>34.4842529296875</v>
      </c>
      <c r="E79" s="1">
        <v>9.0692358016967773</v>
      </c>
      <c r="F79" s="1">
        <v>44.346435546875</v>
      </c>
      <c r="G79" s="1">
        <v>1.1071642637252808</v>
      </c>
      <c r="H79" s="1">
        <v>55.660472869873047</v>
      </c>
    </row>
    <row r="80" spans="1:8" x14ac:dyDescent="0.25">
      <c r="A80" t="s">
        <v>97</v>
      </c>
      <c r="B80" s="63" t="str">
        <f>IFERROR(VLOOKUP(A80,'Trust lookup'!$B$2:$C$128,2,0),"")</f>
        <v>Imperial College Healthcare NHS Trust</v>
      </c>
      <c r="C80" s="1">
        <v>26</v>
      </c>
      <c r="D80" s="1">
        <v>22.744871139526367</v>
      </c>
      <c r="E80" s="1">
        <v>9.3993244171142578</v>
      </c>
      <c r="F80" s="1">
        <v>44.331974029541016</v>
      </c>
      <c r="G80" s="1">
        <v>1.5697124004364014</v>
      </c>
      <c r="H80" s="1">
        <v>55.392498016357422</v>
      </c>
    </row>
    <row r="81" spans="1:8" x14ac:dyDescent="0.25">
      <c r="A81" t="s">
        <v>6</v>
      </c>
      <c r="B81" s="63" t="str">
        <f>IFERROR(VLOOKUP(A81,'Trust lookup'!$B$2:$C$128,2,0),"")</f>
        <v/>
      </c>
      <c r="C81" s="1">
        <v>31</v>
      </c>
      <c r="D81" s="1"/>
      <c r="E81" s="1">
        <v>11.087162971496582</v>
      </c>
      <c r="F81" s="1">
        <v>42.959278106689453</v>
      </c>
      <c r="G81" s="1">
        <v>3.8424406051635742</v>
      </c>
      <c r="H81" s="1">
        <v>53.128860473632813</v>
      </c>
    </row>
    <row r="82" spans="1:8" x14ac:dyDescent="0.25">
      <c r="A82" t="s">
        <v>90</v>
      </c>
      <c r="B82" s="63" t="str">
        <f>IFERROR(VLOOKUP(A82,'Trust lookup'!$B$2:$C$128,2,0),"")</f>
        <v>Mid and South Essex NHS Foundation Trust</v>
      </c>
      <c r="C82" s="1">
        <v>32</v>
      </c>
      <c r="D82" s="1">
        <v>49.694976806640625</v>
      </c>
      <c r="E82" s="1">
        <v>11.425395011901855</v>
      </c>
      <c r="F82" s="1">
        <v>42.767066955566406</v>
      </c>
      <c r="G82" s="1">
        <v>4.0981674194335938</v>
      </c>
      <c r="H82" s="1">
        <v>52.616310119628906</v>
      </c>
    </row>
    <row r="83" spans="1:8" x14ac:dyDescent="0.25">
      <c r="A83" t="s">
        <v>88</v>
      </c>
      <c r="B83" s="63" t="str">
        <f>IFERROR(VLOOKUP(A83,'Trust lookup'!$B$2:$C$128,2,0),"")</f>
        <v>Manchester University NHS Foundation Trust</v>
      </c>
      <c r="C83" s="1">
        <v>39</v>
      </c>
      <c r="D83" s="1">
        <v>25.027484893798828</v>
      </c>
      <c r="E83" s="1">
        <v>13.16199779510498</v>
      </c>
      <c r="F83" s="1">
        <v>41.317905426025391</v>
      </c>
      <c r="G83" s="1">
        <v>6.2671422958374023</v>
      </c>
      <c r="H83" s="1">
        <v>50.406944274902344</v>
      </c>
    </row>
    <row r="84" spans="1:8" x14ac:dyDescent="0.25">
      <c r="A84" t="s">
        <v>6</v>
      </c>
      <c r="B84" s="63" t="str">
        <f>IFERROR(VLOOKUP(A84,'Trust lookup'!$B$2:$C$128,2,0),"")</f>
        <v/>
      </c>
      <c r="C84" s="1">
        <v>41</v>
      </c>
      <c r="D84" s="1"/>
      <c r="E84" s="1">
        <v>13.440547943115234</v>
      </c>
      <c r="F84" s="1">
        <v>41.059005737304688</v>
      </c>
      <c r="G84" s="1">
        <v>7.0838356018066406</v>
      </c>
      <c r="H84" s="1">
        <v>49.839958190917969</v>
      </c>
    </row>
    <row r="85" spans="1:8" x14ac:dyDescent="0.25">
      <c r="A85" t="s">
        <v>111</v>
      </c>
      <c r="B85" s="63" t="str">
        <f>IFERROR(VLOOKUP(A85,'Trust lookup'!$B$2:$C$128,2,0),"")</f>
        <v>Sheffield Teaching Hospitals NHS Foundation Trust</v>
      </c>
      <c r="C85" s="1">
        <v>43</v>
      </c>
      <c r="D85" s="1">
        <v>30.198581695556641</v>
      </c>
      <c r="E85" s="1">
        <v>13.995136260986328</v>
      </c>
      <c r="F85" s="1">
        <v>40.836681365966797</v>
      </c>
      <c r="G85" s="1">
        <v>7.3768124580383301</v>
      </c>
      <c r="H85" s="1">
        <v>49.184356689453125</v>
      </c>
    </row>
    <row r="86" spans="1:8" x14ac:dyDescent="0.25">
      <c r="A86" t="s">
        <v>103</v>
      </c>
      <c r="B86" s="63" t="str">
        <f>IFERROR(VLOOKUP(A86,'Trust lookup'!$B$2:$C$128,2,0),"")</f>
        <v>University Hospitals of Leicester NHS Trust</v>
      </c>
      <c r="C86" s="1">
        <v>45</v>
      </c>
      <c r="D86" s="1">
        <v>26.873332977294922</v>
      </c>
      <c r="E86" s="1">
        <v>14.148190498352051</v>
      </c>
      <c r="F86" s="1">
        <v>40.497749328613281</v>
      </c>
      <c r="G86" s="1">
        <v>7.7307167053222656</v>
      </c>
      <c r="H86" s="1">
        <v>48.705417633056641</v>
      </c>
    </row>
    <row r="87" spans="1:8" x14ac:dyDescent="0.25">
      <c r="A87" t="s">
        <v>110</v>
      </c>
      <c r="B87" s="63" t="str">
        <f>IFERROR(VLOOKUP(A87,'Trust lookup'!$B$2:$C$128,2,0),"")</f>
        <v>The Royal Marsden NHS Foundation Trust</v>
      </c>
      <c r="C87" s="1">
        <v>46</v>
      </c>
      <c r="D87" s="1">
        <v>37.145614624023438</v>
      </c>
      <c r="E87" s="1">
        <v>14.313000679016113</v>
      </c>
      <c r="F87" s="1">
        <v>40.425327301025391</v>
      </c>
      <c r="G87" s="1">
        <v>8.0308418273925781</v>
      </c>
      <c r="H87" s="1">
        <v>48.592578887939453</v>
      </c>
    </row>
    <row r="88" spans="1:8" x14ac:dyDescent="0.25">
      <c r="A88" t="s">
        <v>105</v>
      </c>
      <c r="B88" s="63" t="str">
        <f>IFERROR(VLOOKUP(A88,'Trust lookup'!$B$2:$C$128,2,0),"")</f>
        <v>University Hospitals Bristol and Weston NHS Foundation Trust</v>
      </c>
      <c r="C88" s="1">
        <v>49</v>
      </c>
      <c r="D88" s="1">
        <v>19.956085205078125</v>
      </c>
      <c r="E88" s="1">
        <v>14.787295341491699</v>
      </c>
      <c r="F88" s="1">
        <v>40.050731658935547</v>
      </c>
      <c r="G88" s="1">
        <v>8.6056375503540039</v>
      </c>
      <c r="H88" s="1">
        <v>47.988632202148438</v>
      </c>
    </row>
    <row r="89" spans="1:8" x14ac:dyDescent="0.25">
      <c r="A89" t="s">
        <v>104</v>
      </c>
      <c r="B89" s="63" t="str">
        <f>IFERROR(VLOOKUP(A89,'Trust lookup'!$B$2:$C$128,2,0),"")</f>
        <v>Leeds Teaching Hospitals NHS Trust</v>
      </c>
      <c r="C89" s="1">
        <v>50</v>
      </c>
      <c r="D89" s="1">
        <v>33.770790100097656</v>
      </c>
      <c r="E89" s="1">
        <v>14.893502235412598</v>
      </c>
      <c r="F89" s="1">
        <v>39.841480255126953</v>
      </c>
      <c r="G89" s="1">
        <v>8.7419319152832031</v>
      </c>
      <c r="H89" s="1">
        <v>47.703098297119141</v>
      </c>
    </row>
    <row r="90" spans="1:8" x14ac:dyDescent="0.25">
      <c r="A90" t="s">
        <v>6</v>
      </c>
      <c r="B90" s="63" t="str">
        <f>IFERROR(VLOOKUP(A90,'Trust lookup'!$B$2:$C$128,2,0),"")</f>
        <v/>
      </c>
      <c r="C90" s="1">
        <v>51</v>
      </c>
      <c r="D90" s="1"/>
      <c r="E90" s="1">
        <v>15.05890941619873</v>
      </c>
      <c r="F90" s="1">
        <v>39.794551849365234</v>
      </c>
      <c r="G90" s="1">
        <v>8.946624755859375</v>
      </c>
      <c r="H90" s="1">
        <v>47.510463714599609</v>
      </c>
    </row>
    <row r="91" spans="1:8" x14ac:dyDescent="0.25">
      <c r="A91" t="s">
        <v>94</v>
      </c>
      <c r="B91" s="63" t="str">
        <f>IFERROR(VLOOKUP(A91,'Trust lookup'!$B$2:$C$128,2,0),"")</f>
        <v>The Newcastle Upon Tyne Hospitals NHS Foundation Trust</v>
      </c>
      <c r="C91" s="1">
        <v>52</v>
      </c>
      <c r="D91" s="1">
        <v>32.462928771972656</v>
      </c>
      <c r="E91" s="1">
        <v>15.294384956359863</v>
      </c>
      <c r="F91" s="1">
        <v>39.708267211914063</v>
      </c>
      <c r="G91" s="1">
        <v>9.2358980178833008</v>
      </c>
      <c r="H91" s="1">
        <v>47.397853851318359</v>
      </c>
    </row>
    <row r="92" spans="1:8" x14ac:dyDescent="0.25">
      <c r="A92" t="s">
        <v>63</v>
      </c>
      <c r="B92" s="63" t="str">
        <f>IFERROR(VLOOKUP(A92,'Trust lookup'!$B$2:$C$128,2,0),"")</f>
        <v>Cambridge University Hospitals NHS Foundation Trust</v>
      </c>
      <c r="C92" s="1">
        <v>54</v>
      </c>
      <c r="D92" s="1">
        <v>11.504714012145996</v>
      </c>
      <c r="E92" s="1">
        <v>15.426453590393066</v>
      </c>
      <c r="F92" s="1">
        <v>39.481426239013672</v>
      </c>
      <c r="G92" s="1">
        <v>9.5414590835571289</v>
      </c>
      <c r="H92" s="1">
        <v>47.017185211181641</v>
      </c>
    </row>
    <row r="93" spans="1:8" x14ac:dyDescent="0.25">
      <c r="A93" t="s">
        <v>6</v>
      </c>
      <c r="B93" s="63" t="str">
        <f>IFERROR(VLOOKUP(A93,'Trust lookup'!$B$2:$C$128,2,0),"")</f>
        <v/>
      </c>
      <c r="C93" s="1">
        <v>61</v>
      </c>
      <c r="D93" s="1"/>
      <c r="E93" s="1">
        <v>16.296022415161133</v>
      </c>
      <c r="F93" s="1">
        <v>38.836299896240234</v>
      </c>
      <c r="G93" s="1">
        <v>10.523012161254883</v>
      </c>
      <c r="H93" s="1">
        <v>45.794631958007813</v>
      </c>
    </row>
    <row r="94" spans="1:8" x14ac:dyDescent="0.25">
      <c r="A94" t="s">
        <v>26</v>
      </c>
      <c r="B94" s="63" t="str">
        <f>IFERROR(VLOOKUP(A94,'Trust lookup'!$B$2:$C$128,2,0),"")</f>
        <v>King's College Hospital NHS Foundation Trust</v>
      </c>
      <c r="C94" s="1">
        <v>64</v>
      </c>
      <c r="D94" s="1">
        <v>19.930343627929688</v>
      </c>
      <c r="E94" s="1">
        <v>16.495340347290039</v>
      </c>
      <c r="F94" s="1">
        <v>38.587574005126953</v>
      </c>
      <c r="G94" s="1">
        <v>11.054666519165039</v>
      </c>
      <c r="H94" s="1">
        <v>45.336666107177734</v>
      </c>
    </row>
    <row r="95" spans="1:8" x14ac:dyDescent="0.25">
      <c r="A95" t="s">
        <v>113</v>
      </c>
      <c r="B95" s="63" t="str">
        <f>IFERROR(VLOOKUP(A95,'Trust lookup'!$B$2:$C$128,2,0),"")</f>
        <v>The Christie NHS Foundation Trust</v>
      </c>
      <c r="C95" s="1">
        <v>66</v>
      </c>
      <c r="D95" s="1">
        <v>19.090843200683594</v>
      </c>
      <c r="E95" s="1">
        <v>16.757179260253906</v>
      </c>
      <c r="F95" s="1">
        <v>38.432086944580078</v>
      </c>
      <c r="G95" s="1">
        <v>11.186244964599609</v>
      </c>
      <c r="H95" s="1">
        <v>45.171176910400391</v>
      </c>
    </row>
    <row r="96" spans="1:8" x14ac:dyDescent="0.25">
      <c r="A96" t="s">
        <v>109</v>
      </c>
      <c r="B96" s="63" t="str">
        <f>IFERROR(VLOOKUP(A96,'Trust lookup'!$B$2:$C$128,2,0),"")</f>
        <v>Nottingham University Hospitals NHS Trust</v>
      </c>
      <c r="C96" s="1">
        <v>70</v>
      </c>
      <c r="D96" s="1">
        <v>26.608592987060547</v>
      </c>
      <c r="E96" s="1">
        <v>17.111434936523438</v>
      </c>
      <c r="F96" s="1">
        <v>38.139385223388672</v>
      </c>
      <c r="G96" s="1">
        <v>11.70728588104248</v>
      </c>
      <c r="H96" s="1">
        <v>44.67486572265625</v>
      </c>
    </row>
    <row r="97" spans="1:8" x14ac:dyDescent="0.25">
      <c r="A97" t="s">
        <v>6</v>
      </c>
      <c r="B97" s="63" t="str">
        <f>IFERROR(VLOOKUP(A97,'Trust lookup'!$B$2:$C$128,2,0),"")</f>
        <v/>
      </c>
      <c r="C97" s="1">
        <v>71</v>
      </c>
      <c r="D97" s="1"/>
      <c r="E97" s="1">
        <v>17.139036178588867</v>
      </c>
      <c r="F97" s="1">
        <v>38.001014709472656</v>
      </c>
      <c r="G97" s="1">
        <v>11.779430389404297</v>
      </c>
      <c r="H97" s="1">
        <v>44.589485168457031</v>
      </c>
    </row>
    <row r="98" spans="1:8" x14ac:dyDescent="0.25">
      <c r="A98" t="s">
        <v>71</v>
      </c>
      <c r="B98" s="63" t="str">
        <f>IFERROR(VLOOKUP(A98,'Trust lookup'!$B$2:$C$128,2,0),"")</f>
        <v>University Hospitals Birmingham NHS Foundation Trust</v>
      </c>
      <c r="C98" s="1">
        <v>76</v>
      </c>
      <c r="D98" s="1">
        <v>18.796930313110352</v>
      </c>
      <c r="E98" s="1">
        <v>17.493341445922852</v>
      </c>
      <c r="F98" s="1">
        <v>37.745681762695313</v>
      </c>
      <c r="G98" s="1">
        <v>12.312898635864258</v>
      </c>
      <c r="H98" s="1">
        <v>44.034175872802734</v>
      </c>
    </row>
    <row r="99" spans="1:8" x14ac:dyDescent="0.25">
      <c r="A99" t="s">
        <v>6</v>
      </c>
      <c r="B99" s="63" t="str">
        <f>IFERROR(VLOOKUP(A99,'Trust lookup'!$B$2:$C$128,2,0),"")</f>
        <v/>
      </c>
      <c r="C99" s="1">
        <v>81</v>
      </c>
      <c r="D99" s="1"/>
      <c r="E99" s="1">
        <v>17.826633453369141</v>
      </c>
      <c r="F99" s="1">
        <v>37.446640014648438</v>
      </c>
      <c r="G99" s="1">
        <v>12.79576301574707</v>
      </c>
      <c r="H99" s="1">
        <v>43.4921875</v>
      </c>
    </row>
    <row r="100" spans="1:8" x14ac:dyDescent="0.25">
      <c r="A100" t="s">
        <v>6</v>
      </c>
      <c r="B100" s="63" t="str">
        <f>IFERROR(VLOOKUP(A100,'Trust lookup'!$B$2:$C$128,2,0),"")</f>
        <v/>
      </c>
      <c r="C100" s="1">
        <v>91</v>
      </c>
      <c r="D100" s="1"/>
      <c r="E100" s="1">
        <v>18.450281143188477</v>
      </c>
      <c r="F100" s="1">
        <v>36.936576843261719</v>
      </c>
      <c r="G100" s="1">
        <v>13.6395263671875</v>
      </c>
      <c r="H100" s="1">
        <v>42.627185821533203</v>
      </c>
    </row>
    <row r="101" spans="1:8" x14ac:dyDescent="0.25">
      <c r="A101" t="s">
        <v>78</v>
      </c>
      <c r="B101" s="63" t="str">
        <f>IFERROR(VLOOKUP(A101,'Trust lookup'!$B$2:$C$128,2,0),"")</f>
        <v>University College London Hospitals NHS Foundation Trust</v>
      </c>
      <c r="C101" s="1">
        <v>96</v>
      </c>
      <c r="D101" s="1">
        <v>26.474859237670898</v>
      </c>
      <c r="E101" s="1">
        <v>18.748619079589844</v>
      </c>
      <c r="F101" s="1">
        <v>36.689876556396484</v>
      </c>
      <c r="G101" s="1">
        <v>14.012474060058594</v>
      </c>
      <c r="H101" s="1">
        <v>42.262481689453125</v>
      </c>
    </row>
    <row r="102" spans="1:8" x14ac:dyDescent="0.25">
      <c r="A102" t="s">
        <v>6</v>
      </c>
      <c r="B102" s="63" t="str">
        <f>IFERROR(VLOOKUP(A102,'Trust lookup'!$B$2:$C$128,2,0),"")</f>
        <v/>
      </c>
      <c r="C102" s="1">
        <v>96</v>
      </c>
      <c r="D102" s="1"/>
      <c r="E102" s="1">
        <v>18.748619079589844</v>
      </c>
      <c r="F102" s="1">
        <v>36.689876556396484</v>
      </c>
      <c r="G102" s="1">
        <v>14.012474060058594</v>
      </c>
      <c r="H102" s="1">
        <v>42.262481689453125</v>
      </c>
    </row>
    <row r="103" spans="1:8" x14ac:dyDescent="0.25">
      <c r="A103" t="s">
        <v>6</v>
      </c>
      <c r="B103" s="63" t="str">
        <f>IFERROR(VLOOKUP(A103,'Trust lookup'!$B$2:$C$128,2,0),"")</f>
        <v/>
      </c>
      <c r="C103" s="1">
        <v>97</v>
      </c>
      <c r="D103" s="1"/>
      <c r="E103" s="1">
        <v>18.757678985595703</v>
      </c>
      <c r="F103" s="1">
        <v>36.665245056152344</v>
      </c>
      <c r="G103" s="1">
        <v>14.104634284973145</v>
      </c>
      <c r="H103" s="1">
        <v>42.145709991455078</v>
      </c>
    </row>
    <row r="104" spans="1:8" x14ac:dyDescent="0.25">
      <c r="A104" t="s">
        <v>6</v>
      </c>
      <c r="B104" s="63" t="str">
        <f>IFERROR(VLOOKUP(A104,'Trust lookup'!$B$2:$C$128,2,0),"")</f>
        <v/>
      </c>
      <c r="C104" s="1">
        <v>98</v>
      </c>
      <c r="D104" s="1"/>
      <c r="E104" s="1">
        <v>18.787912368774414</v>
      </c>
      <c r="F104" s="1">
        <v>36.596004486083984</v>
      </c>
      <c r="G104" s="1">
        <v>14.238979339599609</v>
      </c>
      <c r="H104" s="1">
        <v>42.0887451171875</v>
      </c>
    </row>
    <row r="105" spans="1:8" x14ac:dyDescent="0.25">
      <c r="A105" t="s">
        <v>6</v>
      </c>
      <c r="B105" s="63" t="str">
        <f>IFERROR(VLOOKUP(A105,'Trust lookup'!$B$2:$C$128,2,0),"")</f>
        <v/>
      </c>
      <c r="C105" s="1">
        <v>99</v>
      </c>
      <c r="D105" s="1"/>
      <c r="E105" s="1">
        <v>18.842945098876953</v>
      </c>
      <c r="F105" s="1">
        <v>36.557918548583984</v>
      </c>
      <c r="G105" s="1">
        <v>14.269429206848145</v>
      </c>
      <c r="H105" s="1">
        <v>42.042167663574219</v>
      </c>
    </row>
    <row r="106" spans="1:8" x14ac:dyDescent="0.25">
      <c r="A106" t="s">
        <v>6</v>
      </c>
      <c r="B106" s="63" t="str">
        <f>IFERROR(VLOOKUP(A106,'Trust lookup'!$B$2:$C$128,2,0),"")</f>
        <v/>
      </c>
      <c r="C106" s="1">
        <v>100</v>
      </c>
      <c r="D106" s="1"/>
      <c r="E106" s="1">
        <v>18.926364898681641</v>
      </c>
      <c r="F106" s="1">
        <v>36.538307189941406</v>
      </c>
      <c r="G106" s="1">
        <v>14.299623489379883</v>
      </c>
      <c r="H106" s="1">
        <v>41.920871734619141</v>
      </c>
    </row>
    <row r="107" spans="1:8" x14ac:dyDescent="0.25">
      <c r="A107" t="s">
        <v>6</v>
      </c>
      <c r="B107" s="63" t="str">
        <f>IFERROR(VLOOKUP(A107,'Trust lookup'!$B$2:$C$128,2,0),"")</f>
        <v/>
      </c>
      <c r="C107" s="1">
        <v>101</v>
      </c>
      <c r="D107" s="1"/>
      <c r="E107" s="1">
        <v>18.956386566162109</v>
      </c>
      <c r="F107" s="1">
        <v>36.475360870361328</v>
      </c>
      <c r="G107" s="1">
        <v>14.359280586242676</v>
      </c>
      <c r="H107" s="1">
        <v>41.886577606201172</v>
      </c>
    </row>
    <row r="108" spans="1:8" x14ac:dyDescent="0.25">
      <c r="C108" s="64"/>
      <c r="D108" s="64"/>
      <c r="E108" s="64"/>
      <c r="F108" s="64"/>
      <c r="G108" s="64"/>
      <c r="H108" s="64"/>
    </row>
    <row r="109" spans="1:8" x14ac:dyDescent="0.25">
      <c r="C109" s="64"/>
      <c r="D109" s="64"/>
      <c r="E109" s="64"/>
      <c r="F109" s="64"/>
      <c r="G109" s="64"/>
      <c r="H109" s="64"/>
    </row>
    <row r="110" spans="1:8" x14ac:dyDescent="0.25">
      <c r="C110" s="64"/>
      <c r="D110" s="64"/>
      <c r="E110" s="64"/>
      <c r="F110" s="64"/>
      <c r="G110" s="64"/>
      <c r="H110" s="64"/>
    </row>
    <row r="111" spans="1:8" x14ac:dyDescent="0.25">
      <c r="C111" s="64"/>
      <c r="D111" s="64"/>
      <c r="E111" s="64"/>
      <c r="F111" s="64"/>
      <c r="G111" s="64"/>
      <c r="H111" s="64"/>
    </row>
    <row r="112" spans="1:8" x14ac:dyDescent="0.25">
      <c r="C112" s="64"/>
      <c r="D112" s="64"/>
      <c r="E112" s="64"/>
      <c r="F112" s="64"/>
      <c r="G112" s="64"/>
      <c r="H112" s="64"/>
    </row>
    <row r="113" spans="3:8" x14ac:dyDescent="0.25">
      <c r="C113" s="64"/>
      <c r="D113" s="64"/>
      <c r="E113" s="64"/>
      <c r="F113" s="64"/>
      <c r="G113" s="64"/>
      <c r="H113" s="64"/>
    </row>
    <row r="114" spans="3:8" x14ac:dyDescent="0.25">
      <c r="C114" s="64"/>
      <c r="D114" s="64"/>
      <c r="E114" s="64"/>
      <c r="F114" s="64"/>
      <c r="G114" s="64"/>
      <c r="H114" s="64"/>
    </row>
    <row r="115" spans="3:8" x14ac:dyDescent="0.25">
      <c r="C115" s="64"/>
      <c r="D115" s="64"/>
      <c r="E115" s="64"/>
      <c r="F115" s="64"/>
      <c r="G115" s="64"/>
      <c r="H115" s="64"/>
    </row>
    <row r="116" spans="3:8" x14ac:dyDescent="0.25">
      <c r="C116" s="64"/>
      <c r="D116" s="64"/>
      <c r="E116" s="64"/>
      <c r="F116" s="64"/>
      <c r="G116" s="64"/>
      <c r="H116" s="64"/>
    </row>
    <row r="117" spans="3:8" x14ac:dyDescent="0.25">
      <c r="C117" s="64"/>
      <c r="D117" s="64"/>
      <c r="E117" s="64"/>
      <c r="F117" s="64"/>
      <c r="G117" s="64"/>
      <c r="H117" s="64"/>
    </row>
    <row r="118" spans="3:8" x14ac:dyDescent="0.25">
      <c r="C118" s="64"/>
      <c r="D118" s="64"/>
      <c r="E118" s="64"/>
      <c r="F118" s="64"/>
      <c r="G118" s="64"/>
      <c r="H118" s="64"/>
    </row>
    <row r="119" spans="3:8" x14ac:dyDescent="0.25">
      <c r="C119" s="64"/>
      <c r="D119" s="64"/>
      <c r="E119" s="64"/>
      <c r="F119" s="64"/>
      <c r="G119" s="64"/>
      <c r="H119" s="64"/>
    </row>
    <row r="120" spans="3:8" x14ac:dyDescent="0.25">
      <c r="C120" s="64"/>
      <c r="D120" s="64"/>
      <c r="E120" s="64"/>
      <c r="F120" s="64"/>
      <c r="G120" s="64"/>
      <c r="H120" s="64"/>
    </row>
    <row r="121" spans="3:8" x14ac:dyDescent="0.25">
      <c r="C121" s="64"/>
      <c r="D121" s="64"/>
      <c r="E121" s="64"/>
      <c r="F121" s="64"/>
      <c r="G121" s="64"/>
      <c r="H121" s="64"/>
    </row>
    <row r="122" spans="3:8" x14ac:dyDescent="0.25">
      <c r="C122" s="64"/>
      <c r="D122" s="64"/>
      <c r="E122" s="64"/>
      <c r="F122" s="64"/>
      <c r="G122" s="64"/>
      <c r="H122" s="64"/>
    </row>
    <row r="123" spans="3:8" x14ac:dyDescent="0.25">
      <c r="C123" s="64"/>
      <c r="D123" s="64"/>
      <c r="E123" s="64"/>
      <c r="F123" s="64"/>
      <c r="G123" s="64"/>
      <c r="H123" s="64"/>
    </row>
    <row r="124" spans="3:8" x14ac:dyDescent="0.25">
      <c r="C124" s="64"/>
      <c r="D124" s="64"/>
      <c r="E124" s="64"/>
      <c r="F124" s="64"/>
      <c r="G124" s="64"/>
      <c r="H124" s="64"/>
    </row>
    <row r="125" spans="3:8" x14ac:dyDescent="0.25">
      <c r="C125" s="64"/>
      <c r="D125" s="64"/>
      <c r="E125" s="64"/>
      <c r="F125" s="64"/>
      <c r="G125" s="64"/>
      <c r="H125" s="64"/>
    </row>
    <row r="126" spans="3:8" x14ac:dyDescent="0.25">
      <c r="C126" s="64"/>
      <c r="D126" s="64"/>
      <c r="E126" s="64"/>
      <c r="F126" s="64"/>
      <c r="G126" s="64"/>
      <c r="H126" s="64"/>
    </row>
    <row r="127" spans="3:8" x14ac:dyDescent="0.25">
      <c r="C127" s="64"/>
      <c r="D127" s="64"/>
      <c r="E127" s="64"/>
      <c r="F127" s="64"/>
      <c r="G127" s="64"/>
      <c r="H127" s="64"/>
    </row>
    <row r="128" spans="3:8" x14ac:dyDescent="0.25">
      <c r="C128" s="64"/>
      <c r="D128" s="64"/>
      <c r="E128" s="64"/>
      <c r="F128" s="64"/>
      <c r="G128" s="64"/>
      <c r="H128" s="64"/>
    </row>
    <row r="129" spans="3:8" x14ac:dyDescent="0.25">
      <c r="C129" s="64"/>
      <c r="D129" s="64"/>
      <c r="E129" s="64"/>
      <c r="F129" s="64"/>
      <c r="G129" s="64"/>
      <c r="H129" s="64"/>
    </row>
    <row r="130" spans="3:8" x14ac:dyDescent="0.25">
      <c r="C130" s="64"/>
      <c r="D130" s="64"/>
      <c r="E130" s="64"/>
      <c r="F130" s="64"/>
      <c r="G130" s="64"/>
      <c r="H130" s="64"/>
    </row>
    <row r="131" spans="3:8" x14ac:dyDescent="0.25">
      <c r="C131" s="64"/>
      <c r="D131" s="64"/>
      <c r="E131" s="64"/>
      <c r="F131" s="64"/>
      <c r="G131" s="64"/>
      <c r="H131" s="64"/>
    </row>
    <row r="132" spans="3:8" x14ac:dyDescent="0.25">
      <c r="C132" s="64"/>
      <c r="D132" s="64"/>
      <c r="E132" s="64"/>
      <c r="F132" s="64"/>
      <c r="G132" s="64"/>
      <c r="H132" s="64"/>
    </row>
    <row r="133" spans="3:8" x14ac:dyDescent="0.25">
      <c r="C133" s="64"/>
      <c r="D133" s="64"/>
      <c r="E133" s="64"/>
      <c r="F133" s="64"/>
      <c r="G133" s="64"/>
      <c r="H133" s="64"/>
    </row>
    <row r="134" spans="3:8" x14ac:dyDescent="0.25">
      <c r="C134" s="64"/>
      <c r="D134" s="64"/>
      <c r="E134" s="64"/>
      <c r="F134" s="64"/>
      <c r="G134" s="64"/>
      <c r="H134" s="64"/>
    </row>
    <row r="135" spans="3:8" x14ac:dyDescent="0.25">
      <c r="C135" s="64"/>
      <c r="D135" s="64"/>
      <c r="E135" s="64"/>
      <c r="F135" s="64"/>
      <c r="G135" s="64"/>
      <c r="H135" s="64"/>
    </row>
    <row r="136" spans="3:8" x14ac:dyDescent="0.25">
      <c r="C136" s="64"/>
      <c r="D136" s="64"/>
      <c r="E136" s="64"/>
      <c r="F136" s="64"/>
      <c r="G136" s="64"/>
      <c r="H136" s="64"/>
    </row>
    <row r="137" spans="3:8" x14ac:dyDescent="0.25">
      <c r="C137" s="64"/>
      <c r="D137" s="64"/>
      <c r="E137" s="64"/>
      <c r="F137" s="64"/>
      <c r="G137" s="64"/>
      <c r="H137" s="64"/>
    </row>
    <row r="138" spans="3:8" x14ac:dyDescent="0.25">
      <c r="C138" s="64"/>
      <c r="D138" s="64"/>
      <c r="E138" s="64"/>
      <c r="F138" s="64"/>
      <c r="G138" s="64"/>
      <c r="H138" s="64"/>
    </row>
  </sheetData>
  <sheetProtection algorithmName="SHA-512" hashValue="uqz4vf2NzzzcsP/JfrVsZL+Lhj0pdvhiTlTUAvxwalYG15NlsbPjKmL6jSi9RZlxNQ61aj2HFDfbg+Ava/4+ZA==" saltValue="dt6tH9Q8kcsczfyQpTVogw==" spinCount="100000" sheet="1" selectLockedCells="1" selectUnlockedCell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2DF19-064B-4775-B351-33F8CC5598A5}">
  <sheetPr codeName="Sheet29">
    <tabColor theme="0" tint="-0.499984740745262"/>
  </sheetPr>
  <dimension ref="A1:I130"/>
  <sheetViews>
    <sheetView workbookViewId="0">
      <pane ySplit="1" topLeftCell="A2" activePane="bottomLeft" state="frozen"/>
      <selection pane="bottomLeft" activeCell="A2" sqref="A2"/>
    </sheetView>
  </sheetViews>
  <sheetFormatPr defaultRowHeight="15" x14ac:dyDescent="0.25"/>
  <cols>
    <col min="1" max="1" width="17.85546875" customWidth="1"/>
    <col min="2" max="2" width="21.28515625" customWidth="1"/>
    <col min="3" max="3" width="63.28515625" customWidth="1"/>
    <col min="4" max="4" width="13.42578125" customWidth="1"/>
    <col min="5" max="5" width="22.42578125" customWidth="1"/>
    <col min="6" max="6" width="14" customWidth="1"/>
    <col min="7" max="7" width="15.85546875" customWidth="1"/>
    <col min="8" max="9" width="9.140625" style="61"/>
  </cols>
  <sheetData>
    <row r="1" spans="1:8" x14ac:dyDescent="0.25">
      <c r="A1" s="60" t="s">
        <v>239</v>
      </c>
      <c r="B1" s="60" t="s">
        <v>200</v>
      </c>
      <c r="C1" s="60" t="s">
        <v>199</v>
      </c>
      <c r="D1" s="60" t="s">
        <v>311</v>
      </c>
      <c r="E1" s="60" t="s">
        <v>312</v>
      </c>
      <c r="F1" s="60" t="s">
        <v>313</v>
      </c>
      <c r="G1" s="60" t="s">
        <v>314</v>
      </c>
    </row>
    <row r="2" spans="1:8" x14ac:dyDescent="0.25">
      <c r="A2">
        <v>1</v>
      </c>
      <c r="B2" t="s">
        <v>34</v>
      </c>
      <c r="C2" t="s">
        <v>152</v>
      </c>
      <c r="D2" t="str">
        <f>IFERROR(VLOOKUP(B2,'ALL Raw Data'!$A$2:$H$70,1,0),"No data")</f>
        <v>No data</v>
      </c>
      <c r="E2" t="str">
        <f>IFERROR(VLOOKUP(C2,'ALL Raw Data'!$B$2:$H$70,1,0),"No data")</f>
        <v>No data</v>
      </c>
      <c r="F2" t="s">
        <v>325</v>
      </c>
      <c r="G2" t="s">
        <v>325</v>
      </c>
      <c r="H2"/>
    </row>
    <row r="3" spans="1:8" x14ac:dyDescent="0.25">
      <c r="A3">
        <v>2</v>
      </c>
      <c r="B3" t="s">
        <v>121</v>
      </c>
      <c r="C3" t="s">
        <v>294</v>
      </c>
      <c r="D3" t="str">
        <f>IFERROR(VLOOKUP(B3,'ALL Raw Data'!$A$2:$H$70,1,0),"No data")</f>
        <v>No data</v>
      </c>
      <c r="E3" t="str">
        <f>IFERROR(VLOOKUP(C3,'ALL Raw Data'!$B$2:$H$70,1,0),"No data")</f>
        <v>No data</v>
      </c>
      <c r="F3" t="str">
        <f>IFERROR(VLOOKUP(B3,'AML Raw Data'!$A$2:$H$138,1,0),"No data")</f>
        <v>RTK</v>
      </c>
      <c r="G3" t="str">
        <f>IFERROR(VLOOKUP(C3,'AML Raw Data'!$B$2:$H$138,1,0),"No data")</f>
        <v>Ashford and St Peter's Hospitals NHS Foundation Trust</v>
      </c>
      <c r="H3"/>
    </row>
    <row r="4" spans="1:8" x14ac:dyDescent="0.25">
      <c r="A4">
        <v>3</v>
      </c>
      <c r="B4" t="s">
        <v>89</v>
      </c>
      <c r="C4" t="s">
        <v>269</v>
      </c>
      <c r="D4" t="str">
        <f>IFERROR(VLOOKUP(B4,'ALL Raw Data'!$A$2:$H$70,1,0),"No data")</f>
        <v>No data</v>
      </c>
      <c r="E4" t="str">
        <f>IFERROR(VLOOKUP(C4,'ALL Raw Data'!$B$2:$H$70,1,0),"No data")</f>
        <v>No data</v>
      </c>
      <c r="F4" t="str">
        <f>IFERROR(VLOOKUP(B4,'AML Raw Data'!$A$2:$H$138,1,0),"No data")</f>
        <v>RF4</v>
      </c>
      <c r="G4" t="str">
        <f>IFERROR(VLOOKUP(C4,'AML Raw Data'!$B$2:$H$138,1,0),"No data")</f>
        <v>Barking, Havering and Redbridge University Hospitals NHS Trust</v>
      </c>
      <c r="H4"/>
    </row>
    <row r="5" spans="1:8" x14ac:dyDescent="0.25">
      <c r="A5">
        <v>4</v>
      </c>
      <c r="B5" t="s">
        <v>122</v>
      </c>
      <c r="C5" t="s">
        <v>254</v>
      </c>
      <c r="D5" t="str">
        <f>IFERROR(VLOOKUP(B5,'ALL Raw Data'!$A$2:$H$70,1,0),"No data")</f>
        <v>No data</v>
      </c>
      <c r="E5" t="str">
        <f>IFERROR(VLOOKUP(C5,'ALL Raw Data'!$B$2:$H$70,1,0),"No data")</f>
        <v>No data</v>
      </c>
      <c r="F5" t="str">
        <f>IFERROR(VLOOKUP(B5,'AML Raw Data'!$A$2:$H$138,1,0),"No data")</f>
        <v>RFF</v>
      </c>
      <c r="G5" t="str">
        <f>IFERROR(VLOOKUP(C5,'AML Raw Data'!$B$2:$H$138,1,0),"No data")</f>
        <v>Barnsley Hospital NHS Foundation Trust</v>
      </c>
      <c r="H5"/>
    </row>
    <row r="6" spans="1:8" x14ac:dyDescent="0.25">
      <c r="A6">
        <v>5</v>
      </c>
      <c r="B6" t="s">
        <v>106</v>
      </c>
      <c r="C6" t="s">
        <v>189</v>
      </c>
      <c r="D6" t="str">
        <f>IFERROR(VLOOKUP(B6,'ALL Raw Data'!$A$2:$H$70,1,0),"No data")</f>
        <v>R1H</v>
      </c>
      <c r="E6" t="str">
        <f>IFERROR(VLOOKUP(C6,'ALL Raw Data'!$B$2:$H$70,1,0),"No data")</f>
        <v>Barts Health NHS Trust</v>
      </c>
      <c r="F6" t="s">
        <v>326</v>
      </c>
      <c r="G6" t="s">
        <v>326</v>
      </c>
      <c r="H6"/>
    </row>
    <row r="7" spans="1:8" x14ac:dyDescent="0.25">
      <c r="A7">
        <v>6</v>
      </c>
      <c r="B7" t="s">
        <v>32</v>
      </c>
      <c r="C7" t="s">
        <v>316</v>
      </c>
      <c r="D7" t="str">
        <f>IFERROR(VLOOKUP(B7,'ALL Raw Data'!$A$2:$H$70,1,0),"No data")</f>
        <v>No data</v>
      </c>
      <c r="E7" t="str">
        <f>IFERROR(VLOOKUP(C7,'ALL Raw Data'!$B$2:$H$70,1,0),"No data")</f>
        <v>No data</v>
      </c>
      <c r="F7" t="str">
        <f>IFERROR(VLOOKUP(B7,'AML Raw Data'!$A$2:$H$138,1,0),"No data")</f>
        <v>RC9</v>
      </c>
      <c r="G7" t="str">
        <f>IFERROR(VLOOKUP(C7,'AML Raw Data'!$B$2:$H$138,1,0),"No data")</f>
        <v>Bedfordshire Hospitals NHS Foundation Trust</v>
      </c>
      <c r="H7"/>
    </row>
    <row r="8" spans="1:8" x14ac:dyDescent="0.25">
      <c r="A8">
        <v>7</v>
      </c>
      <c r="B8" t="s">
        <v>87</v>
      </c>
      <c r="C8" t="s">
        <v>227</v>
      </c>
      <c r="D8" t="s">
        <v>326</v>
      </c>
      <c r="E8" t="s">
        <v>326</v>
      </c>
      <c r="F8" t="s">
        <v>326</v>
      </c>
      <c r="G8" t="s">
        <v>326</v>
      </c>
      <c r="H8"/>
    </row>
    <row r="9" spans="1:8" x14ac:dyDescent="0.25">
      <c r="A9">
        <v>8</v>
      </c>
      <c r="B9" t="s">
        <v>9</v>
      </c>
      <c r="C9" t="s">
        <v>141</v>
      </c>
      <c r="D9" t="str">
        <f>IFERROR(VLOOKUP(B9,'ALL Raw Data'!$A$2:$H$70,1,0),"No data")</f>
        <v>No data</v>
      </c>
      <c r="E9" t="str">
        <f>IFERROR(VLOOKUP(C9,'ALL Raw Data'!$B$2:$H$70,1,0),"No data")</f>
        <v>No data</v>
      </c>
      <c r="F9" t="str">
        <f>IFERROR(VLOOKUP(B9,'AML Raw Data'!$A$2:$H$138,1,0),"No data")</f>
        <v>RMC</v>
      </c>
      <c r="G9" t="str">
        <f>IFERROR(VLOOKUP(C9,'AML Raw Data'!$B$2:$H$138,1,0),"No data")</f>
        <v>Bolton Hospital NHS Foundation Trust</v>
      </c>
      <c r="H9"/>
    </row>
    <row r="10" spans="1:8" x14ac:dyDescent="0.25">
      <c r="A10">
        <v>9</v>
      </c>
      <c r="B10" t="s">
        <v>53</v>
      </c>
      <c r="C10" t="s">
        <v>165</v>
      </c>
      <c r="D10" t="str">
        <f>IFERROR(VLOOKUP(B10,'ALL Raw Data'!$A$2:$H$70,1,0),"No data")</f>
        <v>RAE</v>
      </c>
      <c r="E10" t="str">
        <f>IFERROR(VLOOKUP(C10,'ALL Raw Data'!$B$2:$H$70,1,0),"No data")</f>
        <v>Bradford Teaching Hospitals NHS Foundation Trust</v>
      </c>
      <c r="F10" t="str">
        <f>IFERROR(VLOOKUP(B10,'AML Raw Data'!$A$2:$H$138,1,0),"No data")</f>
        <v>RAE</v>
      </c>
      <c r="G10" t="str">
        <f>IFERROR(VLOOKUP(C10,'AML Raw Data'!$B$2:$H$138,1,0),"No data")</f>
        <v>Bradford Teaching Hospitals NHS Foundation Trust</v>
      </c>
      <c r="H10"/>
    </row>
    <row r="11" spans="1:8" x14ac:dyDescent="0.25">
      <c r="A11">
        <v>10</v>
      </c>
      <c r="B11" t="s">
        <v>54</v>
      </c>
      <c r="C11" t="s">
        <v>270</v>
      </c>
      <c r="D11" t="str">
        <f>IFERROR(VLOOKUP(B11,'ALL Raw Data'!$A$2:$H$70,1,0),"No data")</f>
        <v>RXH</v>
      </c>
      <c r="E11" t="str">
        <f>IFERROR(VLOOKUP(C11,'ALL Raw Data'!$B$2:$H$70,1,0),"No data")</f>
        <v>Brighton and Sussex University Hospitals NHS Trust</v>
      </c>
      <c r="F11" t="str">
        <f>IFERROR(VLOOKUP(B11,'AML Raw Data'!$A$2:$H$138,1,0),"No data")</f>
        <v>RXH</v>
      </c>
      <c r="G11" t="str">
        <f>IFERROR(VLOOKUP(C11,'AML Raw Data'!$B$2:$H$138,1,0),"No data")</f>
        <v>Brighton and Sussex University Hospitals NHS Trust</v>
      </c>
      <c r="H11"/>
    </row>
    <row r="12" spans="1:8" x14ac:dyDescent="0.25">
      <c r="A12">
        <v>11</v>
      </c>
      <c r="B12" t="s">
        <v>65</v>
      </c>
      <c r="C12" t="s">
        <v>228</v>
      </c>
      <c r="D12" t="str">
        <f>IFERROR(VLOOKUP(B12,'ALL Raw Data'!$A$2:$H$70,1,0),"No data")</f>
        <v>RXQ</v>
      </c>
      <c r="E12" t="str">
        <f>IFERROR(VLOOKUP(C12,'ALL Raw Data'!$B$2:$H$70,1,0),"No data")</f>
        <v>Buckinghamshire Healthcare NHS Trust</v>
      </c>
      <c r="F12" t="str">
        <f>IFERROR(VLOOKUP(B12,'AML Raw Data'!$A$2:$H$138,1,0),"No data")</f>
        <v>RXQ</v>
      </c>
      <c r="G12" t="str">
        <f>IFERROR(VLOOKUP(C12,'AML Raw Data'!$B$2:$H$138,1,0),"No data")</f>
        <v>Buckinghamshire Healthcare NHS Trust</v>
      </c>
      <c r="H12"/>
    </row>
    <row r="13" spans="1:8" x14ac:dyDescent="0.25">
      <c r="A13">
        <v>12</v>
      </c>
      <c r="B13" t="s">
        <v>60</v>
      </c>
      <c r="C13" t="s">
        <v>271</v>
      </c>
      <c r="D13" t="str">
        <f>IFERROR(VLOOKUP(B13,'ALL Raw Data'!$A$2:$H$70,1,0),"No data")</f>
        <v>RWY</v>
      </c>
      <c r="E13" t="str">
        <f>IFERROR(VLOOKUP(C13,'ALL Raw Data'!$B$2:$H$70,1,0),"No data")</f>
        <v>Calderdale and Huddersfield NHS Foundation Trust</v>
      </c>
      <c r="F13" t="s">
        <v>326</v>
      </c>
      <c r="G13" t="s">
        <v>326</v>
      </c>
      <c r="H13"/>
    </row>
    <row r="14" spans="1:8" x14ac:dyDescent="0.25">
      <c r="A14">
        <v>13</v>
      </c>
      <c r="B14" t="s">
        <v>63</v>
      </c>
      <c r="C14" t="s">
        <v>169</v>
      </c>
      <c r="D14" t="str">
        <f>IFERROR(VLOOKUP(B14,'ALL Raw Data'!$A$2:$H$70,1,0),"No data")</f>
        <v>RGT</v>
      </c>
      <c r="E14" t="str">
        <f>IFERROR(VLOOKUP(C14,'ALL Raw Data'!$B$2:$H$70,1,0),"No data")</f>
        <v>Cambridge University Hospitals NHS Foundation Trust</v>
      </c>
      <c r="F14" t="str">
        <f>IFERROR(VLOOKUP(B14,'AML Raw Data'!$A$2:$H$138,1,0),"No data")</f>
        <v>RGT</v>
      </c>
      <c r="G14" t="str">
        <f>IFERROR(VLOOKUP(C14,'AML Raw Data'!$B$2:$H$138,1,0),"No data")</f>
        <v>Cambridge University Hospitals NHS Foundation Trust</v>
      </c>
    </row>
    <row r="15" spans="1:8" x14ac:dyDescent="0.25">
      <c r="A15">
        <v>14</v>
      </c>
      <c r="B15" t="s">
        <v>33</v>
      </c>
      <c r="C15" t="s">
        <v>272</v>
      </c>
      <c r="D15" t="str">
        <f>IFERROR(VLOOKUP(B15,'ALL Raw Data'!$A$2:$H$70,1,0),"No data")</f>
        <v>No data</v>
      </c>
      <c r="E15" t="str">
        <f>IFERROR(VLOOKUP(C15,'ALL Raw Data'!$B$2:$H$70,1,0),"No data")</f>
        <v>No data</v>
      </c>
      <c r="F15" t="str">
        <f>IFERROR(VLOOKUP(B15,'AML Raw Data'!$A$2:$H$138,1,0),"No data")</f>
        <v>RQM</v>
      </c>
      <c r="G15" t="str">
        <f>IFERROR(VLOOKUP(C15,'AML Raw Data'!$B$2:$H$138,1,0),"No data")</f>
        <v>Chelsea and Westminster Hospital NHS Foundation Trust</v>
      </c>
    </row>
    <row r="16" spans="1:8" x14ac:dyDescent="0.25">
      <c r="A16">
        <v>15</v>
      </c>
      <c r="B16" t="s">
        <v>18</v>
      </c>
      <c r="C16" t="s">
        <v>142</v>
      </c>
      <c r="D16" t="str">
        <f>IFERROR(VLOOKUP(B16,'ALL Raw Data'!$A$2:$H$70,1,0),"No data")</f>
        <v>No data</v>
      </c>
      <c r="E16" t="str">
        <f>IFERROR(VLOOKUP(C16,'ALL Raw Data'!$B$2:$H$70,1,0),"No data")</f>
        <v>No data</v>
      </c>
      <c r="F16" t="str">
        <f>IFERROR(VLOOKUP(B16,'AML Raw Data'!$A$2:$H$138,1,0),"No data")</f>
        <v>RFS</v>
      </c>
      <c r="G16" t="str">
        <f>IFERROR(VLOOKUP(C16,'AML Raw Data'!$B$2:$H$138,1,0),"No data")</f>
        <v>Chesterfield Royal Hospital NHS Foundation Trust</v>
      </c>
    </row>
    <row r="17" spans="1:8" x14ac:dyDescent="0.25">
      <c r="A17">
        <v>16</v>
      </c>
      <c r="B17" t="s">
        <v>123</v>
      </c>
      <c r="C17" t="s">
        <v>300</v>
      </c>
      <c r="D17" t="str">
        <f>IFERROR(VLOOKUP(B17,'ALL Raw Data'!$A$2:$H$70,1,0),"No data")</f>
        <v>RJR</v>
      </c>
      <c r="E17" t="str">
        <f>IFERROR(VLOOKUP(C17,'ALL Raw Data'!$B$2:$H$70,1,0),"No data")</f>
        <v>Countess of Chester Hospital NHS Foundation Trust</v>
      </c>
      <c r="F17" t="str">
        <f>IFERROR(VLOOKUP(B17,'AML Raw Data'!$A$2:$H$138,1,0),"No data")</f>
        <v>RJR</v>
      </c>
      <c r="G17" t="str">
        <f>IFERROR(VLOOKUP(C17,'AML Raw Data'!$B$2:$H$138,1,0),"No data")</f>
        <v>Countess of Chester Hospital NHS Foundation Trust</v>
      </c>
    </row>
    <row r="18" spans="1:8" x14ac:dyDescent="0.25">
      <c r="A18">
        <v>17</v>
      </c>
      <c r="B18" t="s">
        <v>85</v>
      </c>
      <c r="C18" t="s">
        <v>273</v>
      </c>
      <c r="D18" t="s">
        <v>326</v>
      </c>
      <c r="E18" t="s">
        <v>326</v>
      </c>
      <c r="F18" t="str">
        <f>IFERROR(VLOOKUP(B18,'AML Raw Data'!$A$2:$H$138,1,0),"No data")</f>
        <v>RXP</v>
      </c>
      <c r="G18" t="str">
        <f>IFERROR(VLOOKUP(C18,'AML Raw Data'!$B$2:$H$138,1,0),"No data")</f>
        <v>County Durham and Darlington NHS Foundation Trust</v>
      </c>
    </row>
    <row r="19" spans="1:8" x14ac:dyDescent="0.25">
      <c r="A19">
        <v>18</v>
      </c>
      <c r="B19" t="s">
        <v>124</v>
      </c>
      <c r="C19" t="s">
        <v>255</v>
      </c>
      <c r="D19" t="str">
        <f>IFERROR(VLOOKUP(B19,'ALL Raw Data'!$A$2:$H$70,1,0),"No data")</f>
        <v>No data</v>
      </c>
      <c r="E19" t="str">
        <f>IFERROR(VLOOKUP(C19,'ALL Raw Data'!$B$2:$H$70,1,0),"No data")</f>
        <v>No data</v>
      </c>
      <c r="F19" t="str">
        <f>IFERROR(VLOOKUP(B19,'AML Raw Data'!$A$2:$H$138,1,0),"No data")</f>
        <v>RJ6</v>
      </c>
      <c r="G19" t="str">
        <f>IFERROR(VLOOKUP(C19,'AML Raw Data'!$B$2:$H$138,1,0),"No data")</f>
        <v>Croydon Health Services NHS Trust</v>
      </c>
    </row>
    <row r="20" spans="1:8" x14ac:dyDescent="0.25">
      <c r="A20">
        <v>19</v>
      </c>
      <c r="B20" t="s">
        <v>36</v>
      </c>
      <c r="C20" t="s">
        <v>274</v>
      </c>
      <c r="D20" t="str">
        <f>IFERROR(VLOOKUP(B20,'ALL Raw Data'!$A$2:$H$70,1,0),"No data")</f>
        <v>No data</v>
      </c>
      <c r="E20" t="str">
        <f>IFERROR(VLOOKUP(C20,'ALL Raw Data'!$B$2:$H$70,1,0),"No data")</f>
        <v>No data</v>
      </c>
      <c r="F20" t="str">
        <f>IFERROR(VLOOKUP(B20,'AML Raw Data'!$A$2:$H$138,1,0),"No data")</f>
        <v>RN7</v>
      </c>
      <c r="G20" t="str">
        <f>IFERROR(VLOOKUP(C20,'AML Raw Data'!$B$2:$H$138,1,0),"No data")</f>
        <v>Dartford and Gravesham NHS Trust</v>
      </c>
    </row>
    <row r="21" spans="1:8" x14ac:dyDescent="0.25">
      <c r="A21">
        <v>20</v>
      </c>
      <c r="B21" t="s">
        <v>19</v>
      </c>
      <c r="C21" t="s">
        <v>275</v>
      </c>
      <c r="D21" t="str">
        <f>IFERROR(VLOOKUP(B21,'ALL Raw Data'!$A$2:$H$70,1,0),"No data")</f>
        <v>No data</v>
      </c>
      <c r="E21" t="str">
        <f>IFERROR(VLOOKUP(C21,'ALL Raw Data'!$B$2:$H$70,1,0),"No data")</f>
        <v>No data</v>
      </c>
      <c r="F21" t="str">
        <f>IFERROR(VLOOKUP(B21,'AML Raw Data'!$A$2:$H$138,1,0),"No data")</f>
        <v>RP5</v>
      </c>
      <c r="G21" t="str">
        <f>IFERROR(VLOOKUP(C21,'AML Raw Data'!$B$2:$H$138,1,0),"No data")</f>
        <v>Doncaster and Bassetlaw Hospitals NHS Foundation Trust</v>
      </c>
    </row>
    <row r="22" spans="1:8" x14ac:dyDescent="0.25">
      <c r="A22">
        <v>21</v>
      </c>
      <c r="B22" t="s">
        <v>46</v>
      </c>
      <c r="C22" t="s">
        <v>160</v>
      </c>
      <c r="D22" t="s">
        <v>325</v>
      </c>
      <c r="E22" t="s">
        <v>325</v>
      </c>
      <c r="F22" t="str">
        <f>IFERROR(VLOOKUP(B22,'AML Raw Data'!$A$2:$H$138,1,0),"No data")</f>
        <v>RBD</v>
      </c>
      <c r="G22" t="str">
        <f>IFERROR(VLOOKUP(C22,'AML Raw Data'!$B$2:$H$138,1,0),"No data")</f>
        <v>Dorset County Hospital NHS Foundation Trust</v>
      </c>
    </row>
    <row r="23" spans="1:8" x14ac:dyDescent="0.25">
      <c r="A23">
        <v>22</v>
      </c>
      <c r="B23" t="s">
        <v>102</v>
      </c>
      <c r="C23" t="s">
        <v>276</v>
      </c>
      <c r="D23" t="str">
        <f>IFERROR(VLOOKUP(B23,'ALL Raw Data'!$A$2:$H$70,1,0),"No data")</f>
        <v>No data</v>
      </c>
      <c r="E23" t="str">
        <f>IFERROR(VLOOKUP(C23,'ALL Raw Data'!$B$2:$H$70,1,0),"No data")</f>
        <v>No data</v>
      </c>
      <c r="F23" t="str">
        <f>IFERROR(VLOOKUP(B23,'AML Raw Data'!$A$2:$H$138,1,0),"No data")</f>
        <v>RWH</v>
      </c>
      <c r="G23" t="str">
        <f>IFERROR(VLOOKUP(C23,'AML Raw Data'!$B$2:$H$138,1,0),"No data")</f>
        <v>East and North Hertfordshire NHS Trust</v>
      </c>
    </row>
    <row r="24" spans="1:8" x14ac:dyDescent="0.25">
      <c r="A24">
        <v>23</v>
      </c>
      <c r="B24" t="s">
        <v>125</v>
      </c>
      <c r="C24" t="s">
        <v>256</v>
      </c>
      <c r="D24" t="str">
        <f>IFERROR(VLOOKUP(B24,'ALL Raw Data'!$A$2:$H$70,1,0),"No data")</f>
        <v>No data</v>
      </c>
      <c r="E24" t="str">
        <f>IFERROR(VLOOKUP(C24,'ALL Raw Data'!$B$2:$H$70,1,0),"No data")</f>
        <v>No data</v>
      </c>
      <c r="F24" t="str">
        <f>IFERROR(VLOOKUP(B24,'AML Raw Data'!$A$2:$H$138,1,0),"No data")</f>
        <v>No data</v>
      </c>
      <c r="G24" t="str">
        <f>IFERROR(VLOOKUP(C24,'AML Raw Data'!$B$2:$H$138,1,0),"No data")</f>
        <v>No data</v>
      </c>
    </row>
    <row r="25" spans="1:8" x14ac:dyDescent="0.25">
      <c r="A25">
        <v>24</v>
      </c>
      <c r="B25" t="s">
        <v>72</v>
      </c>
      <c r="C25" t="s">
        <v>174</v>
      </c>
      <c r="D25" t="str">
        <f>IFERROR(VLOOKUP(B25,'ALL Raw Data'!$A$2:$H$70,1,0),"No data")</f>
        <v>No data</v>
      </c>
      <c r="E25" t="str">
        <f>IFERROR(VLOOKUP(C25,'ALL Raw Data'!$B$2:$H$70,1,0),"No data")</f>
        <v>No data</v>
      </c>
      <c r="F25" t="str">
        <f>IFERROR(VLOOKUP(B25,'AML Raw Data'!$A$2:$H$138,1,0),"No data")</f>
        <v>RVV</v>
      </c>
      <c r="G25" t="str">
        <f>IFERROR(VLOOKUP(C25,'AML Raw Data'!$B$2:$H$138,1,0),"No data")</f>
        <v>East Kent Hospitals University NHS Foundation Trust</v>
      </c>
    </row>
    <row r="26" spans="1:8" x14ac:dyDescent="0.25">
      <c r="A26">
        <v>25</v>
      </c>
      <c r="B26" t="s">
        <v>58</v>
      </c>
      <c r="C26" t="s">
        <v>229</v>
      </c>
      <c r="D26" t="str">
        <f>IFERROR(VLOOKUP(B26,'ALL Raw Data'!$A$2:$H$70,1,0),"No data")</f>
        <v>No data</v>
      </c>
      <c r="E26" t="str">
        <f>IFERROR(VLOOKUP(C26,'ALL Raw Data'!$B$2:$H$70,1,0),"No data")</f>
        <v>No data</v>
      </c>
      <c r="F26" t="str">
        <f>IFERROR(VLOOKUP(B26,'AML Raw Data'!$A$2:$H$138,1,0),"No data")</f>
        <v>RXR</v>
      </c>
      <c r="G26" t="str">
        <f>IFERROR(VLOOKUP(C26,'AML Raw Data'!$B$2:$H$138,1,0),"No data")</f>
        <v>East Lancashire Hospitals NHS Trust</v>
      </c>
    </row>
    <row r="27" spans="1:8" x14ac:dyDescent="0.25">
      <c r="A27">
        <v>26</v>
      </c>
      <c r="B27" t="s">
        <v>83</v>
      </c>
      <c r="C27" t="s">
        <v>290</v>
      </c>
      <c r="D27" t="str">
        <f>IFERROR(VLOOKUP(B27,'ALL Raw Data'!$A$2:$H$70,1,0),"No data")</f>
        <v>No data</v>
      </c>
      <c r="E27" t="str">
        <f>IFERROR(VLOOKUP(C27,'ALL Raw Data'!$B$2:$H$70,1,0),"No data")</f>
        <v>No data</v>
      </c>
      <c r="F27" t="str">
        <f>IFERROR(VLOOKUP(B27,'AML Raw Data'!$A$2:$H$138,1,0),"No data")</f>
        <v>RDE</v>
      </c>
      <c r="G27" t="str">
        <f>IFERROR(VLOOKUP(C27,'AML Raw Data'!$B$2:$H$138,1,0),"No data")</f>
        <v>East Suffolk and North Essex NHS Foundation Trust</v>
      </c>
    </row>
    <row r="28" spans="1:8" x14ac:dyDescent="0.25">
      <c r="A28">
        <v>27</v>
      </c>
      <c r="B28" t="s">
        <v>77</v>
      </c>
      <c r="C28" t="s">
        <v>230</v>
      </c>
      <c r="D28" t="str">
        <f>IFERROR(VLOOKUP(B28,'ALL Raw Data'!$A$2:$H$70,1,0),"No data")</f>
        <v>RXC</v>
      </c>
      <c r="E28" t="str">
        <f>IFERROR(VLOOKUP(C28,'ALL Raw Data'!$B$2:$H$70,1,0),"No data")</f>
        <v>East Sussex Healthcare NHS Trust</v>
      </c>
      <c r="F28" t="str">
        <f>IFERROR(VLOOKUP(B28,'AML Raw Data'!$A$2:$H$138,1,0),"No data")</f>
        <v>RXC</v>
      </c>
      <c r="G28" t="str">
        <f>IFERROR(VLOOKUP(C28,'AML Raw Data'!$B$2:$H$138,1,0),"No data")</f>
        <v>East Sussex Healthcare NHS Trust</v>
      </c>
    </row>
    <row r="29" spans="1:8" x14ac:dyDescent="0.25">
      <c r="A29">
        <v>28</v>
      </c>
      <c r="B29" t="s">
        <v>14</v>
      </c>
      <c r="C29" t="s">
        <v>291</v>
      </c>
      <c r="D29" t="str">
        <f>IFERROR(VLOOKUP(B29,'ALL Raw Data'!$A$2:$H$70,1,0),"No data")</f>
        <v>No data</v>
      </c>
      <c r="E29" t="str">
        <f>IFERROR(VLOOKUP(C29,'ALL Raw Data'!$B$2:$H$70,1,0),"No data")</f>
        <v>No data</v>
      </c>
      <c r="F29" t="str">
        <f>IFERROR(VLOOKUP(B29,'AML Raw Data'!$A$2:$H$138,1,0),"No data")</f>
        <v>RVR</v>
      </c>
      <c r="G29" t="str">
        <f>IFERROR(VLOOKUP(C29,'AML Raw Data'!$B$2:$H$138,1,0),"No data")</f>
        <v>Epsom and St Helier University Hospitals NHS Trust</v>
      </c>
    </row>
    <row r="30" spans="1:8" x14ac:dyDescent="0.25">
      <c r="A30">
        <v>29</v>
      </c>
      <c r="B30" t="s">
        <v>47</v>
      </c>
      <c r="C30" t="s">
        <v>161</v>
      </c>
      <c r="D30" t="str">
        <f>IFERROR(VLOOKUP(B30,'ALL Raw Data'!$A$2:$H$70,1,0),"No data")</f>
        <v>RDU</v>
      </c>
      <c r="E30" t="str">
        <f>IFERROR(VLOOKUP(C30,'ALL Raw Data'!$B$2:$H$70,1,0),"No data")</f>
        <v>Frimley Health NHS Foundation Trust</v>
      </c>
      <c r="F30" t="str">
        <f>IFERROR(VLOOKUP(B30,'AML Raw Data'!$A$2:$H$138,1,0),"No data")</f>
        <v>RDU</v>
      </c>
      <c r="G30" t="str">
        <f>IFERROR(VLOOKUP(C30,'AML Raw Data'!$B$2:$H$138,1,0),"No data")</f>
        <v>Frimley Health NHS Foundation Trust</v>
      </c>
    </row>
    <row r="31" spans="1:8" x14ac:dyDescent="0.25">
      <c r="A31">
        <v>30</v>
      </c>
      <c r="B31" t="s">
        <v>38</v>
      </c>
      <c r="C31" t="s">
        <v>154</v>
      </c>
      <c r="D31" t="str">
        <f>IFERROR(VLOOKUP(B31,'ALL Raw Data'!$A$2:$H$70,1,0),"No data")</f>
        <v>No data</v>
      </c>
      <c r="E31" t="str">
        <f>IFERROR(VLOOKUP(C31,'ALL Raw Data'!$B$2:$H$70,1,0),"No data")</f>
        <v>No data</v>
      </c>
      <c r="F31" t="str">
        <f>IFERROR(VLOOKUP(B31,'AML Raw Data'!$A$2:$H$138,1,0),"No data")</f>
        <v>RR7</v>
      </c>
      <c r="G31" t="str">
        <f>IFERROR(VLOOKUP(C31,'AML Raw Data'!$B$2:$H$138,1,0),"No data")</f>
        <v>Gateshead Health NHS Foundation Trust</v>
      </c>
      <c r="H31"/>
    </row>
    <row r="32" spans="1:8" x14ac:dyDescent="0.25">
      <c r="A32">
        <v>31</v>
      </c>
      <c r="B32" t="s">
        <v>29</v>
      </c>
      <c r="C32" t="s">
        <v>150</v>
      </c>
      <c r="D32" t="str">
        <f>IFERROR(VLOOKUP(B32,'ALL Raw Data'!$A$2:$H$70,1,0),"No data")</f>
        <v>No data</v>
      </c>
      <c r="E32" t="str">
        <f>IFERROR(VLOOKUP(C32,'ALL Raw Data'!$B$2:$H$70,1,0),"No data")</f>
        <v>No data</v>
      </c>
      <c r="F32" t="str">
        <f>IFERROR(VLOOKUP(B32,'AML Raw Data'!$A$2:$H$138,1,0),"No data")</f>
        <v>RLT</v>
      </c>
      <c r="G32" t="str">
        <f>IFERROR(VLOOKUP(C32,'AML Raw Data'!$B$2:$H$138,1,0),"No data")</f>
        <v>George Eliot Hospital NHS Trust</v>
      </c>
      <c r="H32"/>
    </row>
    <row r="33" spans="1:8" x14ac:dyDescent="0.25">
      <c r="A33">
        <v>32</v>
      </c>
      <c r="B33" t="s">
        <v>95</v>
      </c>
      <c r="C33" t="s">
        <v>186</v>
      </c>
      <c r="D33" t="str">
        <f>IFERROR(VLOOKUP(B33,'ALL Raw Data'!$A$2:$H$70,1,0),"No data")</f>
        <v>RTE</v>
      </c>
      <c r="E33" t="str">
        <f>IFERROR(VLOOKUP(C33,'ALL Raw Data'!$B$2:$H$70,1,0),"No data")</f>
        <v>Gloucestershire Hospitals NHS Foundation Trust</v>
      </c>
      <c r="F33" t="str">
        <f>IFERROR(VLOOKUP(B33,'AML Raw Data'!$A$2:$H$138,1,0),"No data")</f>
        <v>RTE</v>
      </c>
      <c r="G33" t="str">
        <f>IFERROR(VLOOKUP(C33,'AML Raw Data'!$B$2:$H$138,1,0),"No data")</f>
        <v>Gloucestershire Hospitals NHS Foundation Trust</v>
      </c>
      <c r="H33"/>
    </row>
    <row r="34" spans="1:8" x14ac:dyDescent="0.25">
      <c r="A34">
        <v>33</v>
      </c>
      <c r="B34" t="s">
        <v>49</v>
      </c>
      <c r="C34" t="s">
        <v>162</v>
      </c>
      <c r="D34" t="str">
        <f>IFERROR(VLOOKUP(B34,'ALL Raw Data'!$A$2:$H$70,1,0),"No data")</f>
        <v>RN3</v>
      </c>
      <c r="E34" t="str">
        <f>IFERROR(VLOOKUP(C34,'ALL Raw Data'!$B$2:$H$70,1,0),"No data")</f>
        <v>Great Western Hospitals NHS Foundation Trust</v>
      </c>
      <c r="F34" t="str">
        <f>IFERROR(VLOOKUP(B34,'AML Raw Data'!$A$2:$H$138,1,0),"No data")</f>
        <v>RN3</v>
      </c>
      <c r="G34" t="str">
        <f>IFERROR(VLOOKUP(C34,'AML Raw Data'!$B$2:$H$138,1,0),"No data")</f>
        <v>Great Western Hospitals NHS Foundation Trust</v>
      </c>
      <c r="H34"/>
    </row>
    <row r="35" spans="1:8" x14ac:dyDescent="0.25">
      <c r="A35">
        <v>34</v>
      </c>
      <c r="B35" t="s">
        <v>108</v>
      </c>
      <c r="C35" t="s">
        <v>277</v>
      </c>
      <c r="D35" t="str">
        <f>IFERROR(VLOOKUP(B35,'ALL Raw Data'!$A$2:$H$70,1,0),"No data")</f>
        <v>RJ1</v>
      </c>
      <c r="E35" t="str">
        <f>IFERROR(VLOOKUP(C35,'ALL Raw Data'!$B$2:$H$70,1,0),"No data")</f>
        <v>Guy's and St Thomas' NHS Foundation Trust</v>
      </c>
      <c r="F35" t="str">
        <f>IFERROR(VLOOKUP(B35,'AML Raw Data'!$A$2:$H$138,1,0),"No data")</f>
        <v>RJ1</v>
      </c>
      <c r="G35" t="str">
        <f>IFERROR(VLOOKUP(C35,'AML Raw Data'!$B$2:$H$138,1,0),"No data")</f>
        <v>Guy's and St Thomas' NHS Foundation Trust</v>
      </c>
      <c r="H35"/>
    </row>
    <row r="36" spans="1:8" x14ac:dyDescent="0.25">
      <c r="A36">
        <v>35</v>
      </c>
      <c r="B36" t="s">
        <v>52</v>
      </c>
      <c r="C36" t="s">
        <v>164</v>
      </c>
      <c r="D36" t="str">
        <f>IFERROR(VLOOKUP(B36,'ALL Raw Data'!$A$2:$H$70,1,0),"No data")</f>
        <v>RN5</v>
      </c>
      <c r="E36" t="str">
        <f>IFERROR(VLOOKUP(C36,'ALL Raw Data'!$B$2:$H$70,1,0),"No data")</f>
        <v>Hampshire Hospitals NHS Foundation Trust</v>
      </c>
      <c r="F36" t="str">
        <f>IFERROR(VLOOKUP(B36,'AML Raw Data'!$A$2:$H$138,1,0),"No data")</f>
        <v>RN5</v>
      </c>
      <c r="G36" t="str">
        <f>IFERROR(VLOOKUP(C36,'AML Raw Data'!$B$2:$H$138,1,0),"No data")</f>
        <v>Hampshire Hospitals NHS Foundation Trust</v>
      </c>
      <c r="H36"/>
    </row>
    <row r="37" spans="1:8" x14ac:dyDescent="0.25">
      <c r="A37">
        <v>36</v>
      </c>
      <c r="B37" t="s">
        <v>39</v>
      </c>
      <c r="C37" t="s">
        <v>278</v>
      </c>
      <c r="D37" t="str">
        <f>IFERROR(VLOOKUP(B37,'ALL Raw Data'!$A$2:$H$70,1,0),"No data")</f>
        <v>No data</v>
      </c>
      <c r="E37" t="str">
        <f>IFERROR(VLOOKUP(C37,'ALL Raw Data'!$B$2:$H$70,1,0),"No data")</f>
        <v>No data</v>
      </c>
      <c r="F37" t="str">
        <f>IFERROR(VLOOKUP(B37,'AML Raw Data'!$A$2:$H$138,1,0),"No data")</f>
        <v>RCD</v>
      </c>
      <c r="G37" t="str">
        <f>IFERROR(VLOOKUP(C37,'AML Raw Data'!$B$2:$H$138,1,0),"No data")</f>
        <v>Harrogate and District NHS Foundation Trust</v>
      </c>
      <c r="H37"/>
    </row>
    <row r="38" spans="1:8" x14ac:dyDescent="0.25">
      <c r="A38">
        <v>37</v>
      </c>
      <c r="B38" t="s">
        <v>20</v>
      </c>
      <c r="C38" t="s">
        <v>143</v>
      </c>
      <c r="D38" t="str">
        <f>IFERROR(VLOOKUP(B38,'ALL Raw Data'!$A$2:$H$70,1,0),"No data")</f>
        <v>No data</v>
      </c>
      <c r="E38" t="str">
        <f>IFERROR(VLOOKUP(C38,'ALL Raw Data'!$B$2:$H$70,1,0),"No data")</f>
        <v>No data</v>
      </c>
      <c r="F38" t="str">
        <f>IFERROR(VLOOKUP(B38,'AML Raw Data'!$A$2:$H$138,1,0),"No data")</f>
        <v>No data</v>
      </c>
      <c r="G38" t="str">
        <f>IFERROR(VLOOKUP(C38,'AML Raw Data'!$B$2:$H$138,1,0),"No data")</f>
        <v>No data</v>
      </c>
      <c r="H38"/>
    </row>
    <row r="39" spans="1:8" x14ac:dyDescent="0.25">
      <c r="A39">
        <v>38</v>
      </c>
      <c r="B39" t="s">
        <v>79</v>
      </c>
      <c r="C39" t="s">
        <v>177</v>
      </c>
      <c r="D39" t="s">
        <v>326</v>
      </c>
      <c r="E39" t="s">
        <v>326</v>
      </c>
      <c r="F39" t="s">
        <v>326</v>
      </c>
      <c r="G39" t="s">
        <v>326</v>
      </c>
      <c r="H39"/>
    </row>
    <row r="40" spans="1:8" x14ac:dyDescent="0.25">
      <c r="A40">
        <v>39</v>
      </c>
      <c r="B40" t="s">
        <v>97</v>
      </c>
      <c r="C40" t="s">
        <v>231</v>
      </c>
      <c r="D40" t="s">
        <v>326</v>
      </c>
      <c r="E40" t="s">
        <v>326</v>
      </c>
      <c r="F40" t="str">
        <f>IFERROR(VLOOKUP(B40,'AML Raw Data'!$A$2:$H$138,1,0),"No data")</f>
        <v>RYJ</v>
      </c>
      <c r="G40" t="str">
        <f>IFERROR(VLOOKUP(C40,'AML Raw Data'!$B$2:$H$138,1,0),"No data")</f>
        <v>Imperial College Healthcare NHS Trust</v>
      </c>
      <c r="H40"/>
    </row>
    <row r="41" spans="1:8" x14ac:dyDescent="0.25">
      <c r="A41">
        <v>40</v>
      </c>
      <c r="B41" t="s">
        <v>31</v>
      </c>
      <c r="C41" t="s">
        <v>301</v>
      </c>
      <c r="D41" t="str">
        <f>IFERROR(VLOOKUP(B41,'ALL Raw Data'!$A$2:$H$70,1,0),"No data")</f>
        <v>No data</v>
      </c>
      <c r="E41" t="str">
        <f>IFERROR(VLOOKUP(C41,'ALL Raw Data'!$B$2:$H$70,1,0),"No data")</f>
        <v>No data</v>
      </c>
      <c r="F41" t="s">
        <v>326</v>
      </c>
      <c r="G41" t="s">
        <v>326</v>
      </c>
      <c r="H41"/>
    </row>
    <row r="42" spans="1:8" x14ac:dyDescent="0.25">
      <c r="A42">
        <v>41</v>
      </c>
      <c r="B42" t="s">
        <v>43</v>
      </c>
      <c r="C42" t="s">
        <v>158</v>
      </c>
      <c r="D42" t="str">
        <f>IFERROR(VLOOKUP(B42,'ALL Raw Data'!$A$2:$H$70,1,0),"No data")</f>
        <v>RGP</v>
      </c>
      <c r="E42" t="str">
        <f>IFERROR(VLOOKUP(C42,'ALL Raw Data'!$B$2:$H$70,1,0),"No data")</f>
        <v>James Paget University Hospitals NHS Foundation Trust</v>
      </c>
      <c r="F42" t="str">
        <f>IFERROR(VLOOKUP(B42,'AML Raw Data'!$A$2:$H$138,1,0),"No data")</f>
        <v>RGP</v>
      </c>
      <c r="G42" t="str">
        <f>IFERROR(VLOOKUP(C42,'AML Raw Data'!$B$2:$H$138,1,0),"No data")</f>
        <v>James Paget University Hospitals NHS Foundation Trust</v>
      </c>
      <c r="H42"/>
    </row>
    <row r="43" spans="1:8" x14ac:dyDescent="0.25">
      <c r="A43">
        <v>42</v>
      </c>
      <c r="B43" t="s">
        <v>37</v>
      </c>
      <c r="C43" t="s">
        <v>155</v>
      </c>
      <c r="D43" t="str">
        <f>IFERROR(VLOOKUP(B43,'ALL Raw Data'!$A$2:$H$70,1,0),"No data")</f>
        <v>No data</v>
      </c>
      <c r="E43" t="str">
        <f>IFERROR(VLOOKUP(C43,'ALL Raw Data'!$B$2:$H$70,1,0),"No data")</f>
        <v>No data</v>
      </c>
      <c r="F43" t="str">
        <f>IFERROR(VLOOKUP(B43,'AML Raw Data'!$A$2:$H$138,1,0),"No data")</f>
        <v>RNQ</v>
      </c>
      <c r="G43" t="str">
        <f>IFERROR(VLOOKUP(C43,'AML Raw Data'!$B$2:$H$138,1,0),"No data")</f>
        <v>Kettering General Hospital NHS Foundation Trust</v>
      </c>
      <c r="H43"/>
    </row>
    <row r="44" spans="1:8" x14ac:dyDescent="0.25">
      <c r="A44">
        <v>43</v>
      </c>
      <c r="B44" t="s">
        <v>26</v>
      </c>
      <c r="C44" t="s">
        <v>243</v>
      </c>
      <c r="D44" t="str">
        <f>IFERROR(VLOOKUP(B44,'ALL Raw Data'!$A$2:$H$70,1,0),"No data")</f>
        <v>RJZ</v>
      </c>
      <c r="E44" t="str">
        <f>IFERROR(VLOOKUP(C44,'ALL Raw Data'!$B$2:$H$70,1,0),"No data")</f>
        <v>King's College Hospital NHS Foundation Trust</v>
      </c>
      <c r="F44" t="str">
        <f>IFERROR(VLOOKUP(B44,'AML Raw Data'!$A$2:$H$138,1,0),"No data")</f>
        <v>RJZ</v>
      </c>
      <c r="G44" t="str">
        <f>IFERROR(VLOOKUP(C44,'AML Raw Data'!$B$2:$H$138,1,0),"No data")</f>
        <v>King's College Hospital NHS Foundation Trust</v>
      </c>
      <c r="H44"/>
    </row>
    <row r="45" spans="1:8" x14ac:dyDescent="0.25">
      <c r="A45">
        <v>44</v>
      </c>
      <c r="B45" t="s">
        <v>126</v>
      </c>
      <c r="C45" t="s">
        <v>257</v>
      </c>
      <c r="D45" t="str">
        <f>IFERROR(VLOOKUP(B45,'ALL Raw Data'!$A$2:$H$70,1,0),"No data")</f>
        <v>RAX</v>
      </c>
      <c r="E45" t="str">
        <f>IFERROR(VLOOKUP(C45,'ALL Raw Data'!$B$2:$H$70,1,0),"No data")</f>
        <v>Kingston Hospital NHS Foundation Trust</v>
      </c>
      <c r="F45" t="str">
        <f>IFERROR(VLOOKUP(B45,'AML Raw Data'!$A$2:$H$138,1,0),"No data")</f>
        <v>RAX</v>
      </c>
      <c r="G45" t="str">
        <f>IFERROR(VLOOKUP(C45,'AML Raw Data'!$B$2:$H$138,1,0),"No data")</f>
        <v>Kingston Hospital NHS Foundation Trust</v>
      </c>
      <c r="H45"/>
    </row>
    <row r="46" spans="1:8" x14ac:dyDescent="0.25">
      <c r="A46">
        <v>45</v>
      </c>
      <c r="B46" t="s">
        <v>100</v>
      </c>
      <c r="C46" t="s">
        <v>232</v>
      </c>
      <c r="D46" t="str">
        <f>IFERROR(VLOOKUP(B46,'ALL Raw Data'!$A$2:$H$70,1,0),"No data")</f>
        <v>No data</v>
      </c>
      <c r="E46" t="str">
        <f>IFERROR(VLOOKUP(C46,'ALL Raw Data'!$B$2:$H$70,1,0),"No data")</f>
        <v>No data</v>
      </c>
      <c r="F46" t="str">
        <f>IFERROR(VLOOKUP(B46,'AML Raw Data'!$A$2:$H$138,1,0),"No data")</f>
        <v>RXN</v>
      </c>
      <c r="G46" t="str">
        <f>IFERROR(VLOOKUP(C46,'AML Raw Data'!$B$2:$H$138,1,0),"No data")</f>
        <v>Lancashire Teaching Hospitals NHS Foundation Trust</v>
      </c>
      <c r="H46"/>
    </row>
    <row r="47" spans="1:8" x14ac:dyDescent="0.25">
      <c r="A47">
        <v>46</v>
      </c>
      <c r="B47" t="s">
        <v>104</v>
      </c>
      <c r="C47" t="s">
        <v>188</v>
      </c>
      <c r="D47" t="str">
        <f>IFERROR(VLOOKUP(B47,'ALL Raw Data'!$A$2:$H$70,1,0),"No data")</f>
        <v>RR8</v>
      </c>
      <c r="E47" t="str">
        <f>IFERROR(VLOOKUP(C47,'ALL Raw Data'!$B$2:$H$70,1,0),"No data")</f>
        <v>Leeds Teaching Hospitals NHS Trust</v>
      </c>
      <c r="F47" t="str">
        <f>IFERROR(VLOOKUP(B47,'AML Raw Data'!$A$2:$H$138,1,0),"No data")</f>
        <v>RR8</v>
      </c>
      <c r="G47" t="str">
        <f>IFERROR(VLOOKUP(C47,'AML Raw Data'!$B$2:$H$138,1,0),"No data")</f>
        <v>Leeds Teaching Hospitals NHS Trust</v>
      </c>
      <c r="H47"/>
    </row>
    <row r="48" spans="1:8" x14ac:dyDescent="0.25">
      <c r="A48">
        <v>47</v>
      </c>
      <c r="B48" t="s">
        <v>48</v>
      </c>
      <c r="C48" t="s">
        <v>279</v>
      </c>
      <c r="D48" t="str">
        <f>IFERROR(VLOOKUP(B48,'ALL Raw Data'!$A$2:$H$70,1,0),"No data")</f>
        <v>RJ2</v>
      </c>
      <c r="E48" t="str">
        <f>IFERROR(VLOOKUP(C48,'ALL Raw Data'!$B$2:$H$70,1,0),"No data")</f>
        <v>Lewisham and Greenwich NHS Trust</v>
      </c>
      <c r="F48" t="str">
        <f>IFERROR(VLOOKUP(B48,'AML Raw Data'!$A$2:$H$138,1,0),"No data")</f>
        <v>RJ2</v>
      </c>
      <c r="G48" t="str">
        <f>IFERROR(VLOOKUP(C48,'AML Raw Data'!$B$2:$H$138,1,0),"No data")</f>
        <v>Lewisham and Greenwich NHS Trust</v>
      </c>
      <c r="H48"/>
    </row>
    <row r="49" spans="1:8" x14ac:dyDescent="0.25">
      <c r="A49">
        <v>48</v>
      </c>
      <c r="B49" t="s">
        <v>21</v>
      </c>
      <c r="C49" t="s">
        <v>144</v>
      </c>
      <c r="D49" t="s">
        <v>326</v>
      </c>
      <c r="E49" t="s">
        <v>326</v>
      </c>
      <c r="F49" t="s">
        <v>326</v>
      </c>
      <c r="G49" t="s">
        <v>326</v>
      </c>
      <c r="H49"/>
    </row>
    <row r="50" spans="1:8" x14ac:dyDescent="0.25">
      <c r="A50">
        <v>49</v>
      </c>
      <c r="B50" t="s">
        <v>127</v>
      </c>
      <c r="C50" t="s">
        <v>201</v>
      </c>
      <c r="D50" t="s">
        <v>326</v>
      </c>
      <c r="E50" t="s">
        <v>326</v>
      </c>
      <c r="F50" t="s">
        <v>326</v>
      </c>
      <c r="G50" t="s">
        <v>326</v>
      </c>
      <c r="H50"/>
    </row>
    <row r="51" spans="1:8" x14ac:dyDescent="0.25">
      <c r="A51">
        <v>50</v>
      </c>
      <c r="B51" t="s">
        <v>96</v>
      </c>
      <c r="C51" t="s">
        <v>292</v>
      </c>
      <c r="D51" t="str">
        <f>IFERROR(VLOOKUP(B51,'ALL Raw Data'!$A$2:$H$70,1,0),"No data")</f>
        <v>No data</v>
      </c>
      <c r="E51" t="str">
        <f>IFERROR(VLOOKUP(C51,'ALL Raw Data'!$B$2:$H$70,1,0),"No data")</f>
        <v>No data</v>
      </c>
      <c r="F51" t="s">
        <v>326</v>
      </c>
      <c r="G51" t="s">
        <v>326</v>
      </c>
      <c r="H51"/>
    </row>
    <row r="52" spans="1:8" x14ac:dyDescent="0.25">
      <c r="A52">
        <v>51</v>
      </c>
      <c r="B52" t="s">
        <v>88</v>
      </c>
      <c r="C52" t="s">
        <v>183</v>
      </c>
      <c r="D52" t="str">
        <f>IFERROR(VLOOKUP(B52,'ALL Raw Data'!$A$2:$H$70,1,0),"No data")</f>
        <v>R0A</v>
      </c>
      <c r="E52" t="str">
        <f>IFERROR(VLOOKUP(C52,'ALL Raw Data'!$B$2:$H$70,1,0),"No data")</f>
        <v>Manchester University NHS Foundation Trust</v>
      </c>
      <c r="F52" t="str">
        <f>IFERROR(VLOOKUP(B52,'AML Raw Data'!$A$2:$H$138,1,0),"No data")</f>
        <v>R0A</v>
      </c>
      <c r="G52" t="str">
        <f>IFERROR(VLOOKUP(C52,'AML Raw Data'!$B$2:$H$138,1,0),"No data")</f>
        <v>Manchester University NHS Foundation Trust</v>
      </c>
      <c r="H52"/>
    </row>
    <row r="53" spans="1:8" x14ac:dyDescent="0.25">
      <c r="A53">
        <v>52</v>
      </c>
      <c r="B53" t="s">
        <v>128</v>
      </c>
      <c r="C53" t="s">
        <v>202</v>
      </c>
      <c r="D53" t="str">
        <f>IFERROR(VLOOKUP(B53,'ALL Raw Data'!$A$2:$H$70,1,0),"No data")</f>
        <v>No data</v>
      </c>
      <c r="E53" t="str">
        <f>IFERROR(VLOOKUP(C53,'ALL Raw Data'!$B$2:$H$70,1,0),"No data")</f>
        <v>No data</v>
      </c>
      <c r="F53" t="s">
        <v>326</v>
      </c>
      <c r="G53" t="s">
        <v>326</v>
      </c>
      <c r="H53"/>
    </row>
    <row r="54" spans="1:8" x14ac:dyDescent="0.25">
      <c r="A54">
        <v>53</v>
      </c>
      <c r="B54" t="s">
        <v>90</v>
      </c>
      <c r="C54" t="s">
        <v>315</v>
      </c>
      <c r="D54" t="str">
        <f>IFERROR(VLOOKUP(B54,'ALL Raw Data'!$A$2:$H$70,1,0),"No data")</f>
        <v>RAJ</v>
      </c>
      <c r="E54" t="str">
        <f>IFERROR(VLOOKUP(C54,'ALL Raw Data'!$B$2:$H$70,1,0),"No data")</f>
        <v>Mid and South Essex NHS Foundation Trust</v>
      </c>
      <c r="F54" t="str">
        <f>IFERROR(VLOOKUP(B54,'AML Raw Data'!$A$2:$H$138,1,0),"No data")</f>
        <v>RAJ</v>
      </c>
      <c r="G54" t="str">
        <f>IFERROR(VLOOKUP(C54,'AML Raw Data'!$B$2:$H$138,1,0),"No data")</f>
        <v>Mid and South Essex NHS Foundation Trust</v>
      </c>
      <c r="H54"/>
    </row>
    <row r="55" spans="1:8" x14ac:dyDescent="0.25">
      <c r="A55">
        <v>54</v>
      </c>
      <c r="B55" t="s">
        <v>8</v>
      </c>
      <c r="C55" t="s">
        <v>139</v>
      </c>
      <c r="D55" t="str">
        <f>IFERROR(VLOOKUP(B55,'ALL Raw Data'!$A$2:$H$70,1,0),"No data")</f>
        <v>RBT</v>
      </c>
      <c r="E55" t="str">
        <f>IFERROR(VLOOKUP(C55,'ALL Raw Data'!$B$2:$H$70,1,0),"No data")</f>
        <v>Mid Cheshire Hospitals NHS Foundation Trust</v>
      </c>
      <c r="F55" t="str">
        <f>IFERROR(VLOOKUP(B55,'AML Raw Data'!$A$2:$H$138,1,0),"No data")</f>
        <v>RBT</v>
      </c>
      <c r="G55" t="str">
        <f>IFERROR(VLOOKUP(C55,'AML Raw Data'!$B$2:$H$138,1,0),"No data")</f>
        <v>Mid Cheshire Hospitals NHS Foundation Trust</v>
      </c>
      <c r="H55"/>
    </row>
    <row r="56" spans="1:8" x14ac:dyDescent="0.25">
      <c r="A56">
        <v>55</v>
      </c>
      <c r="B56" t="s">
        <v>81</v>
      </c>
      <c r="C56" t="s">
        <v>233</v>
      </c>
      <c r="D56" t="str">
        <f>IFERROR(VLOOKUP(B56,'ALL Raw Data'!$A$2:$H$70,1,0),"No data")</f>
        <v>RXF</v>
      </c>
      <c r="E56" t="str">
        <f>IFERROR(VLOOKUP(C56,'ALL Raw Data'!$B$2:$H$70,1,0),"No data")</f>
        <v>Mid Yorkshire Hospitals NHS Trust</v>
      </c>
      <c r="F56" t="str">
        <f>IFERROR(VLOOKUP(B56,'AML Raw Data'!$A$2:$H$138,1,0),"No data")</f>
        <v>RXF</v>
      </c>
      <c r="G56" t="str">
        <f>IFERROR(VLOOKUP(C56,'AML Raw Data'!$B$2:$H$138,1,0),"No data")</f>
        <v>Mid Yorkshire Hospitals NHS Trust</v>
      </c>
      <c r="H56"/>
    </row>
    <row r="57" spans="1:8" x14ac:dyDescent="0.25">
      <c r="A57">
        <v>56</v>
      </c>
      <c r="B57" t="s">
        <v>41</v>
      </c>
      <c r="C57" t="s">
        <v>157</v>
      </c>
      <c r="D57" t="str">
        <f>IFERROR(VLOOKUP(B57,'ALL Raw Data'!$A$2:$H$70,1,0),"No data")</f>
        <v>No data</v>
      </c>
      <c r="E57" t="str">
        <f>IFERROR(VLOOKUP(C57,'ALL Raw Data'!$B$2:$H$70,1,0),"No data")</f>
        <v>No data</v>
      </c>
      <c r="F57" t="str">
        <f>IFERROR(VLOOKUP(B57,'AML Raw Data'!$A$2:$H$138,1,0),"No data")</f>
        <v>RD8</v>
      </c>
      <c r="G57" t="str">
        <f>IFERROR(VLOOKUP(C57,'AML Raw Data'!$B$2:$H$138,1,0),"No data")</f>
        <v>Milton Keynes Hospital NHS Foundation Trust</v>
      </c>
      <c r="H57"/>
    </row>
    <row r="58" spans="1:8" x14ac:dyDescent="0.25">
      <c r="A58">
        <v>57</v>
      </c>
      <c r="B58" t="s">
        <v>91</v>
      </c>
      <c r="C58" t="s">
        <v>280</v>
      </c>
      <c r="D58" t="str">
        <f>IFERROR(VLOOKUP(B58,'ALL Raw Data'!$A$2:$H$70,1,0),"No data")</f>
        <v>RM1</v>
      </c>
      <c r="E58" t="str">
        <f>IFERROR(VLOOKUP(C58,'ALL Raw Data'!$B$2:$H$70,1,0),"No data")</f>
        <v>Norfolk and Norwich University Hospitals NHS Foundation Trust</v>
      </c>
      <c r="F58" t="s">
        <v>326</v>
      </c>
      <c r="G58" t="s">
        <v>326</v>
      </c>
      <c r="H58"/>
    </row>
    <row r="59" spans="1:8" x14ac:dyDescent="0.25">
      <c r="A59">
        <v>58</v>
      </c>
      <c r="B59" t="s">
        <v>22</v>
      </c>
      <c r="C59" t="s">
        <v>145</v>
      </c>
      <c r="D59" t="str">
        <f>IFERROR(VLOOKUP(B59,'ALL Raw Data'!$A$2:$H$70,1,0),"No data")</f>
        <v>No data</v>
      </c>
      <c r="E59" t="str">
        <f>IFERROR(VLOOKUP(C59,'ALL Raw Data'!$B$2:$H$70,1,0),"No data")</f>
        <v>No data</v>
      </c>
      <c r="F59" t="str">
        <f>IFERROR(VLOOKUP(B59,'AML Raw Data'!$A$2:$H$138,1,0),"No data")</f>
        <v>RVJ</v>
      </c>
      <c r="G59" t="str">
        <f>IFERROR(VLOOKUP(C59,'AML Raw Data'!$B$2:$H$138,1,0),"No data")</f>
        <v>North Bristol NHS Trust</v>
      </c>
      <c r="H59"/>
    </row>
    <row r="60" spans="1:8" x14ac:dyDescent="0.25">
      <c r="A60">
        <v>59</v>
      </c>
      <c r="B60" t="s">
        <v>129</v>
      </c>
      <c r="C60" t="s">
        <v>203</v>
      </c>
      <c r="D60" t="str">
        <f>IFERROR(VLOOKUP(B60,'ALL Raw Data'!$A$2:$H$70,1,0),"No data")</f>
        <v>No data</v>
      </c>
      <c r="E60" t="str">
        <f>IFERROR(VLOOKUP(C60,'ALL Raw Data'!$B$2:$H$70,1,0),"No data")</f>
        <v>No data</v>
      </c>
      <c r="F60" t="str">
        <f>IFERROR(VLOOKUP(B60,'AML Raw Data'!$A$2:$H$138,1,0),"No data")</f>
        <v>RNN</v>
      </c>
      <c r="G60" t="str">
        <f>IFERROR(VLOOKUP(C60,'AML Raw Data'!$B$2:$H$138,1,0),"No data")</f>
        <v>North Cumbria Integrated Care NHS Foundation Trust</v>
      </c>
      <c r="H60"/>
    </row>
    <row r="61" spans="1:8" x14ac:dyDescent="0.25">
      <c r="A61">
        <v>60</v>
      </c>
      <c r="B61" t="s">
        <v>67</v>
      </c>
      <c r="C61" t="s">
        <v>170</v>
      </c>
      <c r="D61" t="str">
        <f>IFERROR(VLOOKUP(B61,'ALL Raw Data'!$A$2:$H$70,1,0),"No data")</f>
        <v>RAP</v>
      </c>
      <c r="E61" t="str">
        <f>IFERROR(VLOOKUP(C61,'ALL Raw Data'!$B$2:$H$70,1,0),"No data")</f>
        <v>North Middlesex University Hospital NHS Trust</v>
      </c>
      <c r="F61" t="str">
        <f>IFERROR(VLOOKUP(B61,'AML Raw Data'!$A$2:$H$138,1,0),"No data")</f>
        <v>RAP</v>
      </c>
      <c r="G61" t="str">
        <f>IFERROR(VLOOKUP(C61,'AML Raw Data'!$B$2:$H$138,1,0),"No data")</f>
        <v>North Middlesex University Hospital NHS Trust</v>
      </c>
      <c r="H61"/>
    </row>
    <row r="62" spans="1:8" x14ac:dyDescent="0.25">
      <c r="A62">
        <v>61</v>
      </c>
      <c r="B62" t="s">
        <v>68</v>
      </c>
      <c r="C62" t="s">
        <v>281</v>
      </c>
      <c r="D62" t="str">
        <f>IFERROR(VLOOKUP(B62,'ALL Raw Data'!$A$2:$H$70,1,0),"No data")</f>
        <v>No data</v>
      </c>
      <c r="E62" t="str">
        <f>IFERROR(VLOOKUP(C62,'ALL Raw Data'!$B$2:$H$70,1,0),"No data")</f>
        <v>No data</v>
      </c>
      <c r="F62" t="str">
        <f>IFERROR(VLOOKUP(B62,'AML Raw Data'!$A$2:$H$138,1,0),"No data")</f>
        <v>RVW</v>
      </c>
      <c r="G62" t="str">
        <f>IFERROR(VLOOKUP(C62,'AML Raw Data'!$B$2:$H$138,1,0),"No data")</f>
        <v>North Tees and Hartlepool NHS Foundation Trust</v>
      </c>
      <c r="H62"/>
    </row>
    <row r="63" spans="1:8" x14ac:dyDescent="0.25">
      <c r="A63">
        <v>62</v>
      </c>
      <c r="B63" t="s">
        <v>74</v>
      </c>
      <c r="C63" t="s">
        <v>175</v>
      </c>
      <c r="D63" t="s">
        <v>326</v>
      </c>
      <c r="E63" t="s">
        <v>326</v>
      </c>
      <c r="F63" t="s">
        <v>326</v>
      </c>
      <c r="G63" t="s">
        <v>326</v>
      </c>
      <c r="H63"/>
    </row>
    <row r="64" spans="1:8" x14ac:dyDescent="0.25">
      <c r="A64">
        <v>63</v>
      </c>
      <c r="B64" t="s">
        <v>51</v>
      </c>
      <c r="C64" t="s">
        <v>163</v>
      </c>
      <c r="D64" t="str">
        <f>IFERROR(VLOOKUP(B64,'ALL Raw Data'!$A$2:$H$70,1,0),"No data")</f>
        <v>No data</v>
      </c>
      <c r="E64" t="str">
        <f>IFERROR(VLOOKUP(C64,'ALL Raw Data'!$B$2:$H$70,1,0),"No data")</f>
        <v>No data</v>
      </c>
      <c r="F64" t="str">
        <f>IFERROR(VLOOKUP(B64,'AML Raw Data'!$A$2:$H$138,1,0),"No data")</f>
        <v>RNS</v>
      </c>
      <c r="G64" t="str">
        <f>IFERROR(VLOOKUP(C64,'AML Raw Data'!$B$2:$H$138,1,0),"No data")</f>
        <v>Northampton General Hospital NHS Trust</v>
      </c>
      <c r="H64"/>
    </row>
    <row r="65" spans="1:8" x14ac:dyDescent="0.25">
      <c r="A65">
        <v>64</v>
      </c>
      <c r="B65" t="s">
        <v>30</v>
      </c>
      <c r="C65" t="s">
        <v>151</v>
      </c>
      <c r="D65" t="str">
        <f>IFERROR(VLOOKUP(B65,'ALL Raw Data'!$A$2:$H$70,1,0),"No data")</f>
        <v>No data</v>
      </c>
      <c r="E65" t="str">
        <f>IFERROR(VLOOKUP(C65,'ALL Raw Data'!$B$2:$H$70,1,0),"No data")</f>
        <v>No data</v>
      </c>
      <c r="F65" t="str">
        <f>IFERROR(VLOOKUP(B65,'AML Raw Data'!$A$2:$H$138,1,0),"No data")</f>
        <v>RBZ</v>
      </c>
      <c r="G65" t="str">
        <f>IFERROR(VLOOKUP(C65,'AML Raw Data'!$B$2:$H$138,1,0),"No data")</f>
        <v>Northern Devon Healthcare NHS Trust</v>
      </c>
      <c r="H65"/>
    </row>
    <row r="66" spans="1:8" x14ac:dyDescent="0.25">
      <c r="A66">
        <v>65</v>
      </c>
      <c r="B66" t="s">
        <v>57</v>
      </c>
      <c r="C66" t="s">
        <v>282</v>
      </c>
      <c r="D66" t="str">
        <f>IFERROR(VLOOKUP(B66,'ALL Raw Data'!$A$2:$H$70,1,0),"No data")</f>
        <v>No data</v>
      </c>
      <c r="E66" t="str">
        <f>IFERROR(VLOOKUP(C66,'ALL Raw Data'!$B$2:$H$70,1,0),"No data")</f>
        <v>No data</v>
      </c>
      <c r="F66" t="str">
        <f>IFERROR(VLOOKUP(B66,'AML Raw Data'!$A$2:$H$138,1,0),"No data")</f>
        <v>RJL</v>
      </c>
      <c r="G66" t="str">
        <f>IFERROR(VLOOKUP(C66,'AML Raw Data'!$B$2:$H$138,1,0),"No data")</f>
        <v>Northern Lincolnshire and Goole NHS Foundation Trust</v>
      </c>
      <c r="H66"/>
    </row>
    <row r="67" spans="1:8" x14ac:dyDescent="0.25">
      <c r="A67">
        <v>66</v>
      </c>
      <c r="B67" t="s">
        <v>80</v>
      </c>
      <c r="C67" t="s">
        <v>178</v>
      </c>
      <c r="D67" t="str">
        <f>IFERROR(VLOOKUP(B67,'ALL Raw Data'!$A$2:$H$70,1,0),"No data")</f>
        <v>No data</v>
      </c>
      <c r="E67" t="str">
        <f>IFERROR(VLOOKUP(C67,'ALL Raw Data'!$B$2:$H$70,1,0),"No data")</f>
        <v>No data</v>
      </c>
      <c r="F67" t="str">
        <f>IFERROR(VLOOKUP(B67,'AML Raw Data'!$A$2:$H$138,1,0),"No data")</f>
        <v>RTF</v>
      </c>
      <c r="G67" t="str">
        <f>IFERROR(VLOOKUP(C67,'AML Raw Data'!$B$2:$H$138,1,0),"No data")</f>
        <v>Northumbria Healthcare NHS Foundation Trust</v>
      </c>
      <c r="H67"/>
    </row>
    <row r="68" spans="1:8" x14ac:dyDescent="0.25">
      <c r="A68">
        <v>67</v>
      </c>
      <c r="B68" t="s">
        <v>109</v>
      </c>
      <c r="C68" t="s">
        <v>234</v>
      </c>
      <c r="D68" t="str">
        <f>IFERROR(VLOOKUP(B68,'ALL Raw Data'!$A$2:$H$70,1,0),"No data")</f>
        <v>RX1</v>
      </c>
      <c r="E68" t="str">
        <f>IFERROR(VLOOKUP(C68,'ALL Raw Data'!$B$2:$H$70,1,0),"No data")</f>
        <v>Nottingham University Hospitals NHS Trust</v>
      </c>
      <c r="F68" t="str">
        <f>IFERROR(VLOOKUP(B68,'AML Raw Data'!$A$2:$H$138,1,0),"No data")</f>
        <v>RX1</v>
      </c>
      <c r="G68" t="str">
        <f>IFERROR(VLOOKUP(C68,'AML Raw Data'!$B$2:$H$138,1,0),"No data")</f>
        <v>Nottingham University Hospitals NHS Trust</v>
      </c>
      <c r="H68"/>
    </row>
    <row r="69" spans="1:8" x14ac:dyDescent="0.25">
      <c r="A69">
        <v>68</v>
      </c>
      <c r="B69" t="s">
        <v>82</v>
      </c>
      <c r="C69" t="s">
        <v>180</v>
      </c>
      <c r="D69" t="str">
        <f>IFERROR(VLOOKUP(B69,'ALL Raw Data'!$A$2:$H$70,1,0),"No data")</f>
        <v>RTH</v>
      </c>
      <c r="E69" t="str">
        <f>IFERROR(VLOOKUP(C69,'ALL Raw Data'!$B$2:$H$70,1,0),"No data")</f>
        <v>Oxford University Hospitals NHS Trust</v>
      </c>
      <c r="F69" t="s">
        <v>326</v>
      </c>
      <c r="G69" t="s">
        <v>326</v>
      </c>
      <c r="H69"/>
    </row>
    <row r="70" spans="1:8" x14ac:dyDescent="0.25">
      <c r="A70">
        <v>69</v>
      </c>
      <c r="B70" t="s">
        <v>130</v>
      </c>
      <c r="C70" t="s">
        <v>204</v>
      </c>
      <c r="D70" t="s">
        <v>326</v>
      </c>
      <c r="E70" t="s">
        <v>326</v>
      </c>
      <c r="F70" t="s">
        <v>326</v>
      </c>
      <c r="G70" t="s">
        <v>326</v>
      </c>
      <c r="H70"/>
    </row>
    <row r="71" spans="1:8" x14ac:dyDescent="0.25">
      <c r="A71">
        <v>70</v>
      </c>
      <c r="B71" t="s">
        <v>101</v>
      </c>
      <c r="C71" t="s">
        <v>317</v>
      </c>
      <c r="D71" t="str">
        <f>IFERROR(VLOOKUP(B71,'ALL Raw Data'!$A$2:$H$70,1,0),"No data")</f>
        <v>No data</v>
      </c>
      <c r="E71" t="str">
        <f>IFERROR(VLOOKUP(C71,'ALL Raw Data'!$B$2:$H$70,1,0),"No data")</f>
        <v>No data</v>
      </c>
      <c r="F71" t="s">
        <v>326</v>
      </c>
      <c r="G71" t="s">
        <v>326</v>
      </c>
      <c r="H71"/>
    </row>
    <row r="72" spans="1:8" x14ac:dyDescent="0.25">
      <c r="A72">
        <v>71</v>
      </c>
      <c r="B72" t="s">
        <v>56</v>
      </c>
      <c r="C72" t="s">
        <v>167</v>
      </c>
      <c r="D72" t="s">
        <v>326</v>
      </c>
      <c r="E72" t="s">
        <v>326</v>
      </c>
      <c r="F72" t="s">
        <v>326</v>
      </c>
      <c r="G72" t="s">
        <v>326</v>
      </c>
      <c r="H72"/>
    </row>
    <row r="73" spans="1:8" x14ac:dyDescent="0.25">
      <c r="A73">
        <v>72</v>
      </c>
      <c r="B73" t="s">
        <v>98</v>
      </c>
      <c r="C73" t="s">
        <v>187</v>
      </c>
      <c r="D73" t="str">
        <f>IFERROR(VLOOKUP(B73,'ALL Raw Data'!$A$2:$H$70,1,0),"No data")</f>
        <v>REF</v>
      </c>
      <c r="E73" t="str">
        <f>IFERROR(VLOOKUP(C73,'ALL Raw Data'!$B$2:$H$70,1,0),"No data")</f>
        <v>Royal Cornwall Hospitals NHS Trust</v>
      </c>
      <c r="F73" t="str">
        <f>IFERROR(VLOOKUP(B73,'AML Raw Data'!$A$2:$H$138,1,0),"No data")</f>
        <v>REF</v>
      </c>
      <c r="G73" t="str">
        <f>IFERROR(VLOOKUP(C73,'AML Raw Data'!$B$2:$H$138,1,0),"No data")</f>
        <v>Royal Cornwall Hospitals NHS Trust</v>
      </c>
      <c r="H73"/>
    </row>
    <row r="74" spans="1:8" x14ac:dyDescent="0.25">
      <c r="A74">
        <v>73</v>
      </c>
      <c r="B74" t="s">
        <v>73</v>
      </c>
      <c r="C74" t="s">
        <v>283</v>
      </c>
      <c r="D74" t="str">
        <f>IFERROR(VLOOKUP(B74,'ALL Raw Data'!$A$2:$H$70,1,0),"No data")</f>
        <v>RH8</v>
      </c>
      <c r="E74" t="str">
        <f>IFERROR(VLOOKUP(C74,'ALL Raw Data'!$B$2:$H$70,1,0),"No data")</f>
        <v>Royal Devon and Exeter NHS Foundation Trust</v>
      </c>
      <c r="F74" t="str">
        <f>IFERROR(VLOOKUP(B74,'AML Raw Data'!$A$2:$H$138,1,0),"No data")</f>
        <v>RH8</v>
      </c>
      <c r="G74" t="str">
        <f>IFERROR(VLOOKUP(C74,'AML Raw Data'!$B$2:$H$138,1,0),"No data")</f>
        <v>Royal Devon and Exeter NHS Foundation Trust</v>
      </c>
      <c r="H74"/>
    </row>
    <row r="75" spans="1:8" x14ac:dyDescent="0.25">
      <c r="A75">
        <v>74</v>
      </c>
      <c r="B75" t="s">
        <v>92</v>
      </c>
      <c r="C75" t="s">
        <v>184</v>
      </c>
      <c r="D75" t="str">
        <f>IFERROR(VLOOKUP(B75,'ALL Raw Data'!$A$2:$H$70,1,0),"No data")</f>
        <v>RAL</v>
      </c>
      <c r="E75" t="str">
        <f>IFERROR(VLOOKUP(C75,'ALL Raw Data'!$B$2:$H$70,1,0),"No data")</f>
        <v>Royal Free London NHS Foundation Trust</v>
      </c>
      <c r="F75" t="str">
        <f>IFERROR(VLOOKUP(B75,'AML Raw Data'!$A$2:$H$138,1,0),"No data")</f>
        <v>RAL</v>
      </c>
      <c r="G75" t="str">
        <f>IFERROR(VLOOKUP(C75,'AML Raw Data'!$B$2:$H$138,1,0),"No data")</f>
        <v>Royal Free London NHS Foundation Trust</v>
      </c>
      <c r="H75"/>
    </row>
    <row r="76" spans="1:8" x14ac:dyDescent="0.25">
      <c r="A76">
        <v>75</v>
      </c>
      <c r="B76" t="s">
        <v>107</v>
      </c>
      <c r="C76" t="s">
        <v>190</v>
      </c>
      <c r="D76" t="str">
        <f>IFERROR(VLOOKUP(B76,'ALL Raw Data'!$A$2:$H$70,1,0),"No data")</f>
        <v>No data</v>
      </c>
      <c r="E76" t="str">
        <f>IFERROR(VLOOKUP(C76,'ALL Raw Data'!$B$2:$H$70,1,0),"No data")</f>
        <v>No data</v>
      </c>
      <c r="F76" t="str">
        <f>IFERROR(VLOOKUP(B76,'AML Raw Data'!$A$2:$H$138,1,0),"No data")</f>
        <v>RA2</v>
      </c>
      <c r="G76" t="str">
        <f>IFERROR(VLOOKUP(C76,'AML Raw Data'!$B$2:$H$138,1,0),"No data")</f>
        <v>Royal Surrey County Hospital NHS Foundation Trust</v>
      </c>
      <c r="H76"/>
    </row>
    <row r="77" spans="1:8" x14ac:dyDescent="0.25">
      <c r="A77">
        <v>76</v>
      </c>
      <c r="B77" t="s">
        <v>61</v>
      </c>
      <c r="C77" t="s">
        <v>168</v>
      </c>
      <c r="D77" t="str">
        <f>IFERROR(VLOOKUP(B77,'ALL Raw Data'!$A$2:$H$70,1,0),"No data")</f>
        <v>RD1</v>
      </c>
      <c r="E77" t="str">
        <f>IFERROR(VLOOKUP(C77,'ALL Raw Data'!$B$2:$H$70,1,0),"No data")</f>
        <v>Royal United Hospitals Bath NHS Foundation Trust</v>
      </c>
      <c r="F77" t="s">
        <v>326</v>
      </c>
      <c r="G77" t="s">
        <v>326</v>
      </c>
      <c r="H77"/>
    </row>
    <row r="78" spans="1:8" x14ac:dyDescent="0.25">
      <c r="A78">
        <v>77</v>
      </c>
      <c r="B78" t="s">
        <v>131</v>
      </c>
      <c r="C78" t="s">
        <v>258</v>
      </c>
      <c r="D78" t="str">
        <f>IFERROR(VLOOKUP(B78,'ALL Raw Data'!$A$2:$H$70,1,0),"No data")</f>
        <v>No data</v>
      </c>
      <c r="E78" t="str">
        <f>IFERROR(VLOOKUP(C78,'ALL Raw Data'!$B$2:$H$70,1,0),"No data")</f>
        <v>No data</v>
      </c>
      <c r="F78" t="str">
        <f>IFERROR(VLOOKUP(B78,'AML Raw Data'!$A$2:$H$138,1,0),"No data")</f>
        <v>RM3</v>
      </c>
      <c r="G78" t="str">
        <f>IFERROR(VLOOKUP(C78,'AML Raw Data'!$B$2:$H$138,1,0),"No data")</f>
        <v>Salford Royal NHS Foundation Trust</v>
      </c>
      <c r="H78"/>
    </row>
    <row r="79" spans="1:8" x14ac:dyDescent="0.25">
      <c r="A79">
        <v>78</v>
      </c>
      <c r="B79" t="s">
        <v>27</v>
      </c>
      <c r="C79" t="s">
        <v>148</v>
      </c>
      <c r="D79" t="str">
        <f>IFERROR(VLOOKUP(B79,'ALL Raw Data'!$A$2:$H$70,1,0),"No data")</f>
        <v>RNZ</v>
      </c>
      <c r="E79" t="str">
        <f>IFERROR(VLOOKUP(C79,'ALL Raw Data'!$B$2:$H$70,1,0),"No data")</f>
        <v>Salisbury NHS Foundation Trust</v>
      </c>
      <c r="F79" t="s">
        <v>326</v>
      </c>
      <c r="G79" t="s">
        <v>326</v>
      </c>
      <c r="H79"/>
    </row>
    <row r="80" spans="1:8" x14ac:dyDescent="0.25">
      <c r="A80">
        <v>79</v>
      </c>
      <c r="B80" t="s">
        <v>132</v>
      </c>
      <c r="C80" t="s">
        <v>284</v>
      </c>
      <c r="D80" t="s">
        <v>326</v>
      </c>
      <c r="E80" t="s">
        <v>326</v>
      </c>
      <c r="F80" t="s">
        <v>326</v>
      </c>
      <c r="G80" t="s">
        <v>326</v>
      </c>
      <c r="H80"/>
    </row>
    <row r="81" spans="1:8" x14ac:dyDescent="0.25">
      <c r="A81">
        <v>80</v>
      </c>
      <c r="B81" t="s">
        <v>111</v>
      </c>
      <c r="C81" t="s">
        <v>192</v>
      </c>
      <c r="D81" t="str">
        <f>IFERROR(VLOOKUP(B81,'ALL Raw Data'!$A$2:$H$70,1,0),"No data")</f>
        <v>RHQ</v>
      </c>
      <c r="E81" t="str">
        <f>IFERROR(VLOOKUP(C81,'ALL Raw Data'!$B$2:$H$70,1,0),"No data")</f>
        <v>Sheffield Teaching Hospitals NHS Foundation Trust</v>
      </c>
      <c r="F81" t="str">
        <f>IFERROR(VLOOKUP(B81,'AML Raw Data'!$A$2:$H$138,1,0),"No data")</f>
        <v>RHQ</v>
      </c>
      <c r="G81" t="str">
        <f>IFERROR(VLOOKUP(C81,'AML Raw Data'!$B$2:$H$138,1,0),"No data")</f>
        <v>Sheffield Teaching Hospitals NHS Foundation Trust</v>
      </c>
      <c r="H81"/>
    </row>
    <row r="82" spans="1:8" x14ac:dyDescent="0.25">
      <c r="A82">
        <v>81</v>
      </c>
      <c r="B82" t="s">
        <v>11</v>
      </c>
      <c r="C82" t="s">
        <v>140</v>
      </c>
      <c r="D82" t="str">
        <f>IFERROR(VLOOKUP(B82,'ALL Raw Data'!$A$2:$H$70,1,0),"No data")</f>
        <v>No data</v>
      </c>
      <c r="E82" t="str">
        <f>IFERROR(VLOOKUP(C82,'ALL Raw Data'!$B$2:$H$70,1,0),"No data")</f>
        <v>No data</v>
      </c>
      <c r="F82" t="str">
        <f>IFERROR(VLOOKUP(B82,'AML Raw Data'!$A$2:$H$138,1,0),"No data")</f>
        <v>RK5</v>
      </c>
      <c r="G82" t="str">
        <f>IFERROR(VLOOKUP(C82,'AML Raw Data'!$B$2:$H$138,1,0),"No data")</f>
        <v>Sherwood Forest Hospitals NHS Foundation Trust</v>
      </c>
      <c r="H82"/>
    </row>
    <row r="83" spans="1:8" x14ac:dyDescent="0.25">
      <c r="A83">
        <v>82</v>
      </c>
      <c r="B83" t="s">
        <v>59</v>
      </c>
      <c r="C83" t="s">
        <v>285</v>
      </c>
      <c r="D83" t="s">
        <v>326</v>
      </c>
      <c r="E83" t="s">
        <v>326</v>
      </c>
      <c r="F83" t="s">
        <v>326</v>
      </c>
      <c r="G83" t="s">
        <v>326</v>
      </c>
      <c r="H83"/>
    </row>
    <row r="84" spans="1:8" x14ac:dyDescent="0.25">
      <c r="A84">
        <v>83</v>
      </c>
      <c r="B84" t="s">
        <v>264</v>
      </c>
      <c r="C84" t="s">
        <v>265</v>
      </c>
      <c r="D84" t="str">
        <f>IFERROR(VLOOKUP(B84,'ALL Raw Data'!$A$2:$H$70,1,0),"No data")</f>
        <v>RH5</v>
      </c>
      <c r="E84" t="str">
        <f>IFERROR(VLOOKUP(C84,'ALL Raw Data'!$B$2:$H$70,1,0),"No data")</f>
        <v>Somerset NHS Foundation Trust</v>
      </c>
      <c r="F84" t="str">
        <f>IFERROR(VLOOKUP(B84,'AML Raw Data'!$A$2:$H$138,1,0),"No data")</f>
        <v>RH5</v>
      </c>
      <c r="G84" t="str">
        <f>IFERROR(VLOOKUP(C84,'AML Raw Data'!$B$2:$H$138,1,0),"No data")</f>
        <v>Somerset NHS Foundation Trust</v>
      </c>
      <c r="H84"/>
    </row>
    <row r="85" spans="1:8" x14ac:dyDescent="0.25">
      <c r="A85">
        <v>84</v>
      </c>
      <c r="B85" t="s">
        <v>86</v>
      </c>
      <c r="C85" t="s">
        <v>182</v>
      </c>
      <c r="D85" t="str">
        <f>IFERROR(VLOOKUP(B85,'ALL Raw Data'!$A$2:$H$70,1,0),"No data")</f>
        <v>RTR</v>
      </c>
      <c r="E85" t="str">
        <f>IFERROR(VLOOKUP(C85,'ALL Raw Data'!$B$2:$H$70,1,0),"No data")</f>
        <v>South Tees Hospitals NHS Foundation Trust</v>
      </c>
      <c r="F85" t="str">
        <f>IFERROR(VLOOKUP(B85,'AML Raw Data'!$A$2:$H$138,1,0),"No data")</f>
        <v>RTR</v>
      </c>
      <c r="G85" t="str">
        <f>IFERROR(VLOOKUP(C85,'AML Raw Data'!$B$2:$H$138,1,0),"No data")</f>
        <v>South Tees Hospitals NHS Foundation Trust</v>
      </c>
      <c r="H85"/>
    </row>
    <row r="86" spans="1:8" x14ac:dyDescent="0.25">
      <c r="A86">
        <v>85</v>
      </c>
      <c r="B86" t="s">
        <v>17</v>
      </c>
      <c r="C86" t="s">
        <v>286</v>
      </c>
      <c r="D86" t="str">
        <f>IFERROR(VLOOKUP(B86,'ALL Raw Data'!$A$2:$H$70,1,0),"No data")</f>
        <v>R0B</v>
      </c>
      <c r="E86" t="str">
        <f>IFERROR(VLOOKUP(C86,'ALL Raw Data'!$B$2:$H$70,1,0),"No data")</f>
        <v>South Tyneside and Sunderland NHS Foundation Trust</v>
      </c>
      <c r="F86" t="str">
        <f>IFERROR(VLOOKUP(B86,'AML Raw Data'!$A$2:$H$138,1,0),"No data")</f>
        <v>R0B</v>
      </c>
      <c r="G86" t="str">
        <f>IFERROR(VLOOKUP(C86,'AML Raw Data'!$B$2:$H$138,1,0),"No data")</f>
        <v>South Tyneside and Sunderland NHS Foundation Trust</v>
      </c>
      <c r="H86"/>
    </row>
    <row r="87" spans="1:8" x14ac:dyDescent="0.25">
      <c r="A87">
        <v>86</v>
      </c>
      <c r="B87" t="s">
        <v>40</v>
      </c>
      <c r="C87" t="s">
        <v>156</v>
      </c>
      <c r="D87" t="str">
        <f>IFERROR(VLOOKUP(B87,'ALL Raw Data'!$A$2:$H$70,1,0),"No data")</f>
        <v>RJC</v>
      </c>
      <c r="E87" t="str">
        <f>IFERROR(VLOOKUP(C87,'ALL Raw Data'!$B$2:$H$70,1,0),"No data")</f>
        <v>South Warwickshire NHS Foundation Trust</v>
      </c>
      <c r="F87" t="str">
        <f>IFERROR(VLOOKUP(B87,'AML Raw Data'!$A$2:$H$138,1,0),"No data")</f>
        <v>RJC</v>
      </c>
      <c r="G87" t="str">
        <f>IFERROR(VLOOKUP(C87,'AML Raw Data'!$B$2:$H$138,1,0),"No data")</f>
        <v>South Warwickshire NHS Foundation Trust</v>
      </c>
      <c r="H87"/>
    </row>
    <row r="88" spans="1:8" x14ac:dyDescent="0.25">
      <c r="A88">
        <v>87</v>
      </c>
      <c r="B88" t="s">
        <v>12</v>
      </c>
      <c r="C88" t="s">
        <v>295</v>
      </c>
      <c r="D88" t="str">
        <f>IFERROR(VLOOKUP(B88,'ALL Raw Data'!$A$2:$H$70,1,0),"No data")</f>
        <v>No data</v>
      </c>
      <c r="E88" t="str">
        <f>IFERROR(VLOOKUP(C88,'ALL Raw Data'!$B$2:$H$70,1,0),"No data")</f>
        <v>No data</v>
      </c>
      <c r="F88" t="s">
        <v>326</v>
      </c>
      <c r="G88" t="s">
        <v>326</v>
      </c>
      <c r="H88"/>
    </row>
    <row r="89" spans="1:8" x14ac:dyDescent="0.25">
      <c r="A89">
        <v>88</v>
      </c>
      <c r="B89" t="s">
        <v>64</v>
      </c>
      <c r="C89" t="s">
        <v>266</v>
      </c>
      <c r="D89" t="str">
        <f>IFERROR(VLOOKUP(B89,'ALL Raw Data'!$A$2:$H$70,1,0),"No data")</f>
        <v>RJ7</v>
      </c>
      <c r="E89" t="str">
        <f>IFERROR(VLOOKUP(C89,'ALL Raw Data'!$B$2:$H$70,1,0),"No data")</f>
        <v>St George's University Hospitals NHS Foundation Trust</v>
      </c>
      <c r="F89" t="str">
        <f>IFERROR(VLOOKUP(B89,'AML Raw Data'!$A$2:$H$138,1,0),"No data")</f>
        <v>RJ7</v>
      </c>
      <c r="G89" t="str">
        <f>IFERROR(VLOOKUP(C89,'AML Raw Data'!$B$2:$H$138,1,0),"No data")</f>
        <v>St George's University Hospitals NHS Foundation Trust</v>
      </c>
      <c r="H89"/>
    </row>
    <row r="90" spans="1:8" x14ac:dyDescent="0.25">
      <c r="A90">
        <v>89</v>
      </c>
      <c r="B90" t="s">
        <v>133</v>
      </c>
      <c r="C90" t="s">
        <v>296</v>
      </c>
      <c r="D90" t="s">
        <v>326</v>
      </c>
      <c r="E90" t="s">
        <v>326</v>
      </c>
      <c r="F90" t="s">
        <v>326</v>
      </c>
      <c r="G90" t="s">
        <v>326</v>
      </c>
      <c r="H90"/>
    </row>
    <row r="91" spans="1:8" x14ac:dyDescent="0.25">
      <c r="A91">
        <v>90</v>
      </c>
      <c r="B91" t="s">
        <v>134</v>
      </c>
      <c r="C91" t="s">
        <v>237</v>
      </c>
      <c r="D91" t="str">
        <f>IFERROR(VLOOKUP(B91,'ALL Raw Data'!$A$2:$H$70,1,0),"No data")</f>
        <v>No data</v>
      </c>
      <c r="E91" t="str">
        <f>IFERROR(VLOOKUP(C91,'ALL Raw Data'!$B$2:$H$70,1,0),"No data")</f>
        <v>No data</v>
      </c>
      <c r="F91" t="str">
        <f>IFERROR(VLOOKUP(B91,'AML Raw Data'!$A$2:$H$138,1,0),"No data")</f>
        <v>No data</v>
      </c>
      <c r="G91" t="str">
        <f>IFERROR(VLOOKUP(C91,'AML Raw Data'!$B$2:$H$138,1,0),"No data")</f>
        <v>No data</v>
      </c>
      <c r="H91"/>
    </row>
    <row r="92" spans="1:8" x14ac:dyDescent="0.25">
      <c r="A92">
        <v>91</v>
      </c>
      <c r="B92" t="s">
        <v>24</v>
      </c>
      <c r="C92" t="s">
        <v>293</v>
      </c>
      <c r="D92" t="str">
        <f>IFERROR(VLOOKUP(B92,'ALL Raw Data'!$A$2:$H$70,1,0),"No data")</f>
        <v>No data</v>
      </c>
      <c r="E92" t="str">
        <f>IFERROR(VLOOKUP(C92,'ALL Raw Data'!$B$2:$H$70,1,0),"No data")</f>
        <v>No data</v>
      </c>
      <c r="F92" t="s">
        <v>326</v>
      </c>
      <c r="G92" t="s">
        <v>326</v>
      </c>
      <c r="H92"/>
    </row>
    <row r="93" spans="1:8" x14ac:dyDescent="0.25">
      <c r="A93">
        <v>92</v>
      </c>
      <c r="B93" t="s">
        <v>135</v>
      </c>
      <c r="C93" t="s">
        <v>297</v>
      </c>
      <c r="D93" t="str">
        <f>IFERROR(VLOOKUP(B93,'ALL Raw Data'!$A$2:$H$70,1,0),"No data")</f>
        <v>No data</v>
      </c>
      <c r="E93" t="str">
        <f>IFERROR(VLOOKUP(C93,'ALL Raw Data'!$B$2:$H$70,1,0),"No data")</f>
        <v>No data</v>
      </c>
      <c r="F93" t="str">
        <f>IFERROR(VLOOKUP(B93,'AML Raw Data'!$A$2:$H$138,1,0),"No data")</f>
        <v>No data</v>
      </c>
      <c r="G93" t="str">
        <f>IFERROR(VLOOKUP(C93,'AML Raw Data'!$B$2:$H$138,1,0),"No data")</f>
        <v>No data</v>
      </c>
      <c r="H93"/>
    </row>
    <row r="94" spans="1:8" x14ac:dyDescent="0.25">
      <c r="A94">
        <v>93</v>
      </c>
      <c r="B94" t="s">
        <v>113</v>
      </c>
      <c r="C94" t="s">
        <v>194</v>
      </c>
      <c r="D94" t="str">
        <f>IFERROR(VLOOKUP(B94,'ALL Raw Data'!$A$2:$H$70,1,0),"No data")</f>
        <v>RBV</v>
      </c>
      <c r="E94" t="str">
        <f>IFERROR(VLOOKUP(C94,'ALL Raw Data'!$B$2:$H$70,1,0),"No data")</f>
        <v>The Christie NHS Foundation Trust</v>
      </c>
      <c r="F94" t="str">
        <f>IFERROR(VLOOKUP(B94,'AML Raw Data'!$A$2:$H$138,1,0),"No data")</f>
        <v>RBV</v>
      </c>
      <c r="G94" t="str">
        <f>IFERROR(VLOOKUP(C94,'AML Raw Data'!$B$2:$H$138,1,0),"No data")</f>
        <v>The Christie NHS Foundation Trust</v>
      </c>
      <c r="H94"/>
    </row>
    <row r="95" spans="1:8" x14ac:dyDescent="0.25">
      <c r="A95">
        <v>94</v>
      </c>
      <c r="B95" t="s">
        <v>112</v>
      </c>
      <c r="C95" t="s">
        <v>193</v>
      </c>
      <c r="D95" t="s">
        <v>326</v>
      </c>
      <c r="E95" t="s">
        <v>326</v>
      </c>
      <c r="F95" t="s">
        <v>326</v>
      </c>
      <c r="G95" t="s">
        <v>326</v>
      </c>
      <c r="H95"/>
    </row>
    <row r="96" spans="1:8" x14ac:dyDescent="0.25">
      <c r="A96">
        <v>95</v>
      </c>
      <c r="B96" t="s">
        <v>35</v>
      </c>
      <c r="C96" t="s">
        <v>153</v>
      </c>
      <c r="D96" t="str">
        <f>IFERROR(VLOOKUP(B96,'ALL Raw Data'!$A$2:$H$70,1,0),"No data")</f>
        <v>No data</v>
      </c>
      <c r="E96" t="str">
        <f>IFERROR(VLOOKUP(C96,'ALL Raw Data'!$B$2:$H$70,1,0),"No data")</f>
        <v>No data</v>
      </c>
      <c r="F96" t="s">
        <v>326</v>
      </c>
      <c r="G96" t="s">
        <v>326</v>
      </c>
      <c r="H96"/>
    </row>
    <row r="97" spans="1:8" x14ac:dyDescent="0.25">
      <c r="A97">
        <v>96</v>
      </c>
      <c r="B97" t="s">
        <v>136</v>
      </c>
      <c r="C97" t="s">
        <v>340</v>
      </c>
      <c r="D97" t="str">
        <f>IFERROR(VLOOKUP(B97,'ALL Raw Data'!$A$2:$H$70,1,0),"No data")</f>
        <v>No data</v>
      </c>
      <c r="E97" t="str">
        <f>IFERROR(VLOOKUP(C97,'ALL Raw Data'!$B$2:$H$70,1,0),"No data")</f>
        <v>No data</v>
      </c>
      <c r="F97" t="str">
        <f>IFERROR(VLOOKUP(B97,'AML Raw Data'!$A$2:$H$138,1,0),"No data")</f>
        <v>RAS</v>
      </c>
      <c r="G97" t="str">
        <f>IFERROR(VLOOKUP(C97,'AML Raw Data'!$B$2:$H$138,1,0),"No data")</f>
        <v>The Hillingdon Hospital NHS Foundation Trust</v>
      </c>
      <c r="H97"/>
    </row>
    <row r="98" spans="1:8" x14ac:dyDescent="0.25">
      <c r="A98">
        <v>97</v>
      </c>
      <c r="B98" t="s">
        <v>94</v>
      </c>
      <c r="C98" t="s">
        <v>185</v>
      </c>
      <c r="D98" t="str">
        <f>IFERROR(VLOOKUP(B98,'ALL Raw Data'!$A$2:$H$70,1,0),"No data")</f>
        <v>RTD</v>
      </c>
      <c r="E98" t="str">
        <f>IFERROR(VLOOKUP(C98,'ALL Raw Data'!$B$2:$H$70,1,0),"No data")</f>
        <v>The Newcastle Upon Tyne Hospitals NHS Foundation Trust</v>
      </c>
      <c r="F98" t="str">
        <f>IFERROR(VLOOKUP(B98,'AML Raw Data'!$A$2:$H$138,1,0),"No data")</f>
        <v>RTD</v>
      </c>
      <c r="G98" t="str">
        <f>IFERROR(VLOOKUP(C98,'AML Raw Data'!$B$2:$H$138,1,0),"No data")</f>
        <v>The Newcastle Upon Tyne Hospitals NHS Foundation Trust</v>
      </c>
      <c r="H98"/>
    </row>
    <row r="99" spans="1:8" x14ac:dyDescent="0.25">
      <c r="A99">
        <v>98</v>
      </c>
      <c r="B99" t="s">
        <v>137</v>
      </c>
      <c r="C99" t="s">
        <v>205</v>
      </c>
      <c r="D99" t="str">
        <f>IFERROR(VLOOKUP(B99,'ALL Raw Data'!$A$2:$H$70,1,0),"No data")</f>
        <v>No data</v>
      </c>
      <c r="E99" t="str">
        <f>IFERROR(VLOOKUP(C99,'ALL Raw Data'!$B$2:$H$70,1,0),"No data")</f>
        <v>No data</v>
      </c>
      <c r="F99" t="s">
        <v>326</v>
      </c>
      <c r="G99" t="s">
        <v>326</v>
      </c>
      <c r="H99"/>
    </row>
    <row r="100" spans="1:8" x14ac:dyDescent="0.25">
      <c r="A100">
        <v>99</v>
      </c>
      <c r="B100" t="s">
        <v>44</v>
      </c>
      <c r="C100" t="s">
        <v>244</v>
      </c>
      <c r="D100" t="str">
        <f>IFERROR(VLOOKUP(B100,'ALL Raw Data'!$A$2:$H$70,1,0),"No data")</f>
        <v>RCX</v>
      </c>
      <c r="E100" t="str">
        <f>IFERROR(VLOOKUP(C100,'ALL Raw Data'!$B$2:$H$70,1,0),"No data")</f>
        <v>The Queen Elizabeth Hospital, King's Lynn, NHS Foundation Trust</v>
      </c>
      <c r="F100" t="s">
        <v>326</v>
      </c>
      <c r="G100" t="s">
        <v>326</v>
      </c>
      <c r="H100"/>
    </row>
    <row r="101" spans="1:8" x14ac:dyDescent="0.25">
      <c r="A101">
        <v>100</v>
      </c>
      <c r="B101" t="s">
        <v>15</v>
      </c>
      <c r="C101" t="s">
        <v>259</v>
      </c>
      <c r="D101" t="str">
        <f>IFERROR(VLOOKUP(B101,'ALL Raw Data'!$A$2:$H$70,1,0),"No data")</f>
        <v>No data</v>
      </c>
      <c r="E101" t="str">
        <f>IFERROR(VLOOKUP(C101,'ALL Raw Data'!$B$2:$H$70,1,0),"No data")</f>
        <v>No data</v>
      </c>
      <c r="F101" t="str">
        <f>IFERROR(VLOOKUP(B101,'AML Raw Data'!$A$2:$H$138,1,0),"No data")</f>
        <v>RFR</v>
      </c>
      <c r="G101" t="str">
        <f>IFERROR(VLOOKUP(C101,'AML Raw Data'!$B$2:$H$138,1,0),"No data")</f>
        <v>The Rotherham NHS Foundation Trust</v>
      </c>
      <c r="H101"/>
    </row>
    <row r="102" spans="1:8" x14ac:dyDescent="0.25">
      <c r="A102">
        <v>101</v>
      </c>
      <c r="B102" t="s">
        <v>110</v>
      </c>
      <c r="C102" t="s">
        <v>191</v>
      </c>
      <c r="D102" t="str">
        <f>IFERROR(VLOOKUP(B102,'ALL Raw Data'!$A$2:$H$70,1,0),"No data")</f>
        <v>RPY</v>
      </c>
      <c r="E102" t="str">
        <f>IFERROR(VLOOKUP(C102,'ALL Raw Data'!$B$2:$H$70,1,0),"No data")</f>
        <v>The Royal Marsden NHS Foundation Trust</v>
      </c>
      <c r="F102" t="str">
        <f>IFERROR(VLOOKUP(B102,'AML Raw Data'!$A$2:$H$138,1,0),"No data")</f>
        <v>RPY</v>
      </c>
      <c r="G102" t="str">
        <f>IFERROR(VLOOKUP(C102,'AML Raw Data'!$B$2:$H$138,1,0),"No data")</f>
        <v>The Royal Marsden NHS Foundation Trust</v>
      </c>
      <c r="H102"/>
    </row>
    <row r="103" spans="1:8" x14ac:dyDescent="0.25">
      <c r="A103">
        <v>102</v>
      </c>
      <c r="B103" t="s">
        <v>23</v>
      </c>
      <c r="C103" t="s">
        <v>146</v>
      </c>
      <c r="D103" t="s">
        <v>326</v>
      </c>
      <c r="E103" t="s">
        <v>326</v>
      </c>
      <c r="F103" t="s">
        <v>326</v>
      </c>
      <c r="G103" t="s">
        <v>326</v>
      </c>
      <c r="H103"/>
    </row>
    <row r="104" spans="1:8" x14ac:dyDescent="0.25">
      <c r="A104">
        <v>103</v>
      </c>
      <c r="B104" t="s">
        <v>50</v>
      </c>
      <c r="C104" t="s">
        <v>287</v>
      </c>
      <c r="D104" t="str">
        <f>IFERROR(VLOOKUP(B104,'ALL Raw Data'!$A$2:$H$70,1,0),"No data")</f>
        <v>RA9</v>
      </c>
      <c r="E104" t="str">
        <f>IFERROR(VLOOKUP(C104,'ALL Raw Data'!$B$2:$H$70,1,0),"No data")</f>
        <v>Torbay and South Devon NHS Foundation Trust</v>
      </c>
      <c r="F104" t="str">
        <f>IFERROR(VLOOKUP(B104,'AML Raw Data'!$A$2:$H$138,1,0),"No data")</f>
        <v>RA9</v>
      </c>
      <c r="G104" t="str">
        <f>IFERROR(VLOOKUP(C104,'AML Raw Data'!$B$2:$H$138,1,0),"No data")</f>
        <v>Torbay and South Devon NHS Foundation Trust</v>
      </c>
      <c r="H104"/>
    </row>
    <row r="105" spans="1:8" x14ac:dyDescent="0.25">
      <c r="A105">
        <v>104</v>
      </c>
      <c r="B105" t="s">
        <v>84</v>
      </c>
      <c r="C105" t="s">
        <v>181</v>
      </c>
      <c r="D105" t="str">
        <f>IFERROR(VLOOKUP(B105,'ALL Raw Data'!$A$2:$H$70,1,0),"No data")</f>
        <v>RWD</v>
      </c>
      <c r="E105" t="str">
        <f>IFERROR(VLOOKUP(C105,'ALL Raw Data'!$B$2:$H$70,1,0),"No data")</f>
        <v>United Lincolnshire Hospitals NHS Trust</v>
      </c>
      <c r="F105" t="str">
        <f>IFERROR(VLOOKUP(B105,'AML Raw Data'!$A$2:$H$138,1,0),"No data")</f>
        <v>RWD</v>
      </c>
      <c r="G105" t="str">
        <f>IFERROR(VLOOKUP(C105,'AML Raw Data'!$B$2:$H$138,1,0),"No data")</f>
        <v>United Lincolnshire Hospitals NHS Trust</v>
      </c>
      <c r="H105"/>
    </row>
    <row r="106" spans="1:8" x14ac:dyDescent="0.25">
      <c r="A106">
        <v>105</v>
      </c>
      <c r="B106" t="s">
        <v>78</v>
      </c>
      <c r="C106" t="s">
        <v>179</v>
      </c>
      <c r="D106" t="str">
        <f>IFERROR(VLOOKUP(B106,'ALL Raw Data'!$A$2:$H$70,1,0),"No data")</f>
        <v>RRV</v>
      </c>
      <c r="E106" t="str">
        <f>IFERROR(VLOOKUP(C106,'ALL Raw Data'!$B$2:$H$70,1,0),"No data")</f>
        <v>University College London Hospitals NHS Foundation Trust</v>
      </c>
      <c r="F106" t="str">
        <f>IFERROR(VLOOKUP(B106,'AML Raw Data'!$A$2:$H$138,1,0),"No data")</f>
        <v>RRV</v>
      </c>
      <c r="G106" t="str">
        <f>IFERROR(VLOOKUP(C106,'AML Raw Data'!$B$2:$H$138,1,0),"No data")</f>
        <v>University College London Hospitals NHS Foundation Trust</v>
      </c>
      <c r="H106"/>
    </row>
    <row r="107" spans="1:8" x14ac:dyDescent="0.25">
      <c r="A107">
        <v>106</v>
      </c>
      <c r="B107" t="s">
        <v>76</v>
      </c>
      <c r="C107" t="s">
        <v>176</v>
      </c>
      <c r="D107" t="str">
        <f>IFERROR(VLOOKUP(B107,'ALL Raw Data'!$A$2:$H$70,1,0),"No data")</f>
        <v>RHM</v>
      </c>
      <c r="E107" t="str">
        <f>IFERROR(VLOOKUP(C107,'ALL Raw Data'!$B$2:$H$70,1,0),"No data")</f>
        <v>University Hospital Southampton NHS Foundation Trust</v>
      </c>
      <c r="F107" t="s">
        <v>326</v>
      </c>
      <c r="G107" t="s">
        <v>326</v>
      </c>
      <c r="H107"/>
    </row>
    <row r="108" spans="1:8" x14ac:dyDescent="0.25">
      <c r="A108">
        <v>107</v>
      </c>
      <c r="B108" t="s">
        <v>71</v>
      </c>
      <c r="C108" t="s">
        <v>172</v>
      </c>
      <c r="D108" t="str">
        <f>IFERROR(VLOOKUP(B108,'ALL Raw Data'!$A$2:$H$70,1,0),"No data")</f>
        <v>RRK</v>
      </c>
      <c r="E108" t="str">
        <f>IFERROR(VLOOKUP(C108,'ALL Raw Data'!$B$2:$H$70,1,0),"No data")</f>
        <v>University Hospitals Birmingham NHS Foundation Trust</v>
      </c>
      <c r="F108" t="str">
        <f>IFERROR(VLOOKUP(B108,'AML Raw Data'!$A$2:$H$138,1,0),"No data")</f>
        <v>RRK</v>
      </c>
      <c r="G108" t="str">
        <f>IFERROR(VLOOKUP(C108,'AML Raw Data'!$B$2:$H$138,1,0),"No data")</f>
        <v>University Hospitals Birmingham NHS Foundation Trust</v>
      </c>
      <c r="H108"/>
    </row>
    <row r="109" spans="1:8" x14ac:dyDescent="0.25">
      <c r="A109">
        <v>108</v>
      </c>
      <c r="B109" t="s">
        <v>105</v>
      </c>
      <c r="C109" t="s">
        <v>318</v>
      </c>
      <c r="D109" t="str">
        <f>IFERROR(VLOOKUP(B109,'ALL Raw Data'!$A$2:$H$70,1,0),"No data")</f>
        <v>RA7</v>
      </c>
      <c r="E109" t="str">
        <f>IFERROR(VLOOKUP(C109,'ALL Raw Data'!$B$2:$H$70,1,0),"No data")</f>
        <v>University Hospitals Bristol and Weston NHS Foundation Trust</v>
      </c>
      <c r="F109" t="str">
        <f>IFERROR(VLOOKUP(B109,'AML Raw Data'!$A$2:$H$138,1,0),"No data")</f>
        <v>RA7</v>
      </c>
      <c r="G109" t="str">
        <f>IFERROR(VLOOKUP(C109,'AML Raw Data'!$B$2:$H$138,1,0),"No data")</f>
        <v>University Hospitals Bristol and Weston NHS Foundation Trust</v>
      </c>
      <c r="H109"/>
    </row>
    <row r="110" spans="1:8" x14ac:dyDescent="0.25">
      <c r="A110">
        <v>109</v>
      </c>
      <c r="B110" t="s">
        <v>62</v>
      </c>
      <c r="C110" t="s">
        <v>288</v>
      </c>
      <c r="D110" t="str">
        <f>IFERROR(VLOOKUP(B110,'ALL Raw Data'!$A$2:$H$70,1,0),"No data")</f>
        <v>RKB</v>
      </c>
      <c r="E110" t="str">
        <f>IFERROR(VLOOKUP(C110,'ALL Raw Data'!$B$2:$H$70,1,0),"No data")</f>
        <v>University Hospitals Coventry and Warwickshire NHS Trust</v>
      </c>
      <c r="F110" t="str">
        <f>IFERROR(VLOOKUP(B110,'AML Raw Data'!$A$2:$H$138,1,0),"No data")</f>
        <v>RKB</v>
      </c>
      <c r="G110" t="str">
        <f>IFERROR(VLOOKUP(C110,'AML Raw Data'!$B$2:$H$138,1,0),"No data")</f>
        <v>University Hospitals Coventry and Warwickshire NHS Trust</v>
      </c>
      <c r="H110"/>
    </row>
    <row r="111" spans="1:8" x14ac:dyDescent="0.25">
      <c r="A111">
        <v>110</v>
      </c>
      <c r="B111" t="s">
        <v>319</v>
      </c>
      <c r="C111" t="s">
        <v>320</v>
      </c>
      <c r="D111" t="str">
        <f>IFERROR(VLOOKUP(B111,'ALL Raw Data'!$A$2:$H$70,1,0),"No data")</f>
        <v>R0D</v>
      </c>
      <c r="E111" t="str">
        <f>IFERROR(VLOOKUP(C111,'ALL Raw Data'!$B$2:$H$70,1,0),"No data")</f>
        <v>University Hospitals Dorset NHS Foundation Trust</v>
      </c>
      <c r="F111" t="str">
        <f>IFERROR(VLOOKUP(B111,'AML Raw Data'!$A$2:$H$138,1,0),"No data")</f>
        <v>R0D</v>
      </c>
      <c r="G111" t="str">
        <f>IFERROR(VLOOKUP(C111,'AML Raw Data'!$B$2:$H$138,1,0),"No data")</f>
        <v>University Hospitals Dorset NHS Foundation Trust</v>
      </c>
      <c r="H111"/>
    </row>
    <row r="112" spans="1:8" x14ac:dyDescent="0.25">
      <c r="A112">
        <v>111</v>
      </c>
      <c r="B112" t="s">
        <v>93</v>
      </c>
      <c r="C112" t="s">
        <v>304</v>
      </c>
      <c r="D112" t="str">
        <f>IFERROR(VLOOKUP(B112,'ALL Raw Data'!$A$2:$H$70,1,0),"No data")</f>
        <v>RTG</v>
      </c>
      <c r="E112" t="str">
        <f>IFERROR(VLOOKUP(C112,'ALL Raw Data'!$B$2:$H$70,1,0),"No data")</f>
        <v>University Hospitals of Derby and Burton NHS Foundation Trust</v>
      </c>
      <c r="F112" t="str">
        <f>IFERROR(VLOOKUP(B112,'AML Raw Data'!$A$2:$H$138,1,0),"No data")</f>
        <v>RTG</v>
      </c>
      <c r="G112" t="str">
        <f>IFERROR(VLOOKUP(C112,'AML Raw Data'!$B$2:$H$138,1,0),"No data")</f>
        <v>University Hospitals of Derby and Burton NHS Foundation Trust</v>
      </c>
      <c r="H112"/>
    </row>
    <row r="113" spans="1:8" x14ac:dyDescent="0.25">
      <c r="A113">
        <v>112</v>
      </c>
      <c r="B113" t="s">
        <v>103</v>
      </c>
      <c r="C113" t="s">
        <v>305</v>
      </c>
      <c r="D113" t="str">
        <f>IFERROR(VLOOKUP(B113,'ALL Raw Data'!$A$2:$H$70,1,0),"No data")</f>
        <v>RWE</v>
      </c>
      <c r="E113" t="str">
        <f>IFERROR(VLOOKUP(C113,'ALL Raw Data'!$B$2:$H$70,1,0),"No data")</f>
        <v>University Hospitals of Leicester NHS Trust</v>
      </c>
      <c r="F113" t="str">
        <f>IFERROR(VLOOKUP(B113,'AML Raw Data'!$A$2:$H$138,1,0),"No data")</f>
        <v>RWE</v>
      </c>
      <c r="G113" t="str">
        <f>IFERROR(VLOOKUP(C113,'AML Raw Data'!$B$2:$H$138,1,0),"No data")</f>
        <v>University Hospitals of Leicester NHS Trust</v>
      </c>
      <c r="H113"/>
    </row>
    <row r="114" spans="1:8" x14ac:dyDescent="0.25">
      <c r="A114">
        <v>113</v>
      </c>
      <c r="B114" t="s">
        <v>66</v>
      </c>
      <c r="C114" t="s">
        <v>302</v>
      </c>
      <c r="D114" t="str">
        <f>IFERROR(VLOOKUP(B114,'ALL Raw Data'!$A$2:$H$70,1,0),"No data")</f>
        <v>No data</v>
      </c>
      <c r="E114" t="str">
        <f>IFERROR(VLOOKUP(C114,'ALL Raw Data'!$B$2:$H$70,1,0),"No data")</f>
        <v>No data</v>
      </c>
      <c r="F114" t="str">
        <f>IFERROR(VLOOKUP(B114,'AML Raw Data'!$A$2:$H$138,1,0),"No data")</f>
        <v>RTX</v>
      </c>
      <c r="G114" t="str">
        <f>IFERROR(VLOOKUP(C114,'AML Raw Data'!$B$2:$H$138,1,0),"No data")</f>
        <v>University Hospitals of Morecambe Bay NHS Foundation Trust</v>
      </c>
      <c r="H114"/>
    </row>
    <row r="115" spans="1:8" x14ac:dyDescent="0.25">
      <c r="A115">
        <v>114</v>
      </c>
      <c r="B115" t="s">
        <v>99</v>
      </c>
      <c r="C115" t="s">
        <v>303</v>
      </c>
      <c r="D115" t="str">
        <f>IFERROR(VLOOKUP(B115,'ALL Raw Data'!$A$2:$H$70,1,0),"No data")</f>
        <v>RJE</v>
      </c>
      <c r="E115" t="str">
        <f>IFERROR(VLOOKUP(C115,'ALL Raw Data'!$B$2:$H$70,1,0),"No data")</f>
        <v>University Hospitals of North Midlands NHS Trust</v>
      </c>
      <c r="F115" t="s">
        <v>326</v>
      </c>
      <c r="G115" t="s">
        <v>326</v>
      </c>
      <c r="H115"/>
    </row>
    <row r="116" spans="1:8" x14ac:dyDescent="0.25">
      <c r="A116">
        <v>115</v>
      </c>
      <c r="B116" t="s">
        <v>70</v>
      </c>
      <c r="C116" t="s">
        <v>173</v>
      </c>
      <c r="D116" t="s">
        <v>326</v>
      </c>
      <c r="E116" t="s">
        <v>326</v>
      </c>
      <c r="F116" t="s">
        <v>326</v>
      </c>
      <c r="G116" t="s">
        <v>326</v>
      </c>
      <c r="H116"/>
    </row>
    <row r="117" spans="1:8" x14ac:dyDescent="0.25">
      <c r="A117">
        <v>116</v>
      </c>
      <c r="B117" t="s">
        <v>55</v>
      </c>
      <c r="C117" t="s">
        <v>166</v>
      </c>
      <c r="D117" t="str">
        <f>IFERROR(VLOOKUP(B117,'ALL Raw Data'!$A$2:$H$70,1,0),"No data")</f>
        <v>No data</v>
      </c>
      <c r="E117" t="str">
        <f>IFERROR(VLOOKUP(C117,'ALL Raw Data'!$B$2:$H$70,1,0),"No data")</f>
        <v>No data</v>
      </c>
      <c r="F117" t="str">
        <f>IFERROR(VLOOKUP(B117,'AML Raw Data'!$A$2:$H$138,1,0),"No data")</f>
        <v>RBK</v>
      </c>
      <c r="G117" t="str">
        <f>IFERROR(VLOOKUP(C117,'AML Raw Data'!$B$2:$H$138,1,0),"No data")</f>
        <v>Walsall Healthcare NHS Trust</v>
      </c>
      <c r="H117"/>
    </row>
    <row r="118" spans="1:8" x14ac:dyDescent="0.25">
      <c r="A118">
        <v>117</v>
      </c>
      <c r="B118" t="s">
        <v>10</v>
      </c>
      <c r="C118" t="s">
        <v>298</v>
      </c>
      <c r="D118" t="str">
        <f>IFERROR(VLOOKUP(B118,'ALL Raw Data'!$A$2:$H$70,1,0),"No data")</f>
        <v>No data</v>
      </c>
      <c r="E118" t="str">
        <f>IFERROR(VLOOKUP(C118,'ALL Raw Data'!$B$2:$H$70,1,0),"No data")</f>
        <v>No data</v>
      </c>
      <c r="F118" t="str">
        <f>IFERROR(VLOOKUP(B118,'AML Raw Data'!$A$2:$H$138,1,0),"No data")</f>
        <v>RWW</v>
      </c>
      <c r="G118" t="str">
        <f>IFERROR(VLOOKUP(C118,'AML Raw Data'!$B$2:$H$138,1,0),"No data")</f>
        <v>Warrington and Halton Hospitals NHS Foundation Trust</v>
      </c>
      <c r="H118"/>
    </row>
    <row r="119" spans="1:8" x14ac:dyDescent="0.25">
      <c r="A119">
        <v>118</v>
      </c>
      <c r="B119" t="s">
        <v>16</v>
      </c>
      <c r="C119" t="s">
        <v>238</v>
      </c>
      <c r="D119" t="str">
        <f>IFERROR(VLOOKUP(B119,'ALL Raw Data'!$A$2:$H$70,1,0),"No data")</f>
        <v>No data</v>
      </c>
      <c r="E119" t="str">
        <f>IFERROR(VLOOKUP(C119,'ALL Raw Data'!$B$2:$H$70,1,0),"No data")</f>
        <v>No data</v>
      </c>
      <c r="F119" t="str">
        <f>IFERROR(VLOOKUP(B119,'AML Raw Data'!$A$2:$H$138,1,0),"No data")</f>
        <v>RWG</v>
      </c>
      <c r="G119" t="str">
        <f>IFERROR(VLOOKUP(C119,'AML Raw Data'!$B$2:$H$138,1,0),"No data")</f>
        <v>West Hertfordshire Hospitals NHS Trust</v>
      </c>
      <c r="H119"/>
    </row>
    <row r="120" spans="1:8" x14ac:dyDescent="0.25">
      <c r="A120">
        <v>119</v>
      </c>
      <c r="B120" t="s">
        <v>42</v>
      </c>
      <c r="C120" t="s">
        <v>159</v>
      </c>
      <c r="D120" t="str">
        <f>IFERROR(VLOOKUP(B120,'ALL Raw Data'!$A$2:$H$70,1,0),"No data")</f>
        <v>RGR</v>
      </c>
      <c r="E120" t="str">
        <f>IFERROR(VLOOKUP(C120,'ALL Raw Data'!$B$2:$H$70,1,0),"No data")</f>
        <v>West Suffolk NHS Foundation Trust</v>
      </c>
      <c r="F120" t="str">
        <f>IFERROR(VLOOKUP(B120,'AML Raw Data'!$A$2:$H$138,1,0),"No data")</f>
        <v>No data</v>
      </c>
      <c r="G120" t="str">
        <f>IFERROR(VLOOKUP(C120,'AML Raw Data'!$B$2:$H$138,1,0),"No data")</f>
        <v>No data</v>
      </c>
      <c r="H120"/>
    </row>
    <row r="121" spans="1:8" x14ac:dyDescent="0.25">
      <c r="A121">
        <v>120</v>
      </c>
      <c r="B121" t="s">
        <v>45</v>
      </c>
      <c r="C121" t="s">
        <v>235</v>
      </c>
      <c r="D121" t="s">
        <v>326</v>
      </c>
      <c r="E121" t="s">
        <v>326</v>
      </c>
      <c r="F121" t="str">
        <f>IFERROR(VLOOKUP(B121,'AML Raw Data'!$A$2:$H$138,1,0),"No data")</f>
        <v>RYR</v>
      </c>
      <c r="G121" t="str">
        <f>IFERROR(VLOOKUP(C121,'AML Raw Data'!$B$2:$H$138,1,0),"No data")</f>
        <v>Western Sussex Hospitals NHS Foundation Trust</v>
      </c>
      <c r="H121"/>
    </row>
    <row r="122" spans="1:8" x14ac:dyDescent="0.25">
      <c r="A122">
        <v>121</v>
      </c>
      <c r="B122" t="s">
        <v>25</v>
      </c>
      <c r="C122" t="s">
        <v>147</v>
      </c>
      <c r="D122" t="str">
        <f>IFERROR(VLOOKUP(B122,'ALL Raw Data'!$A$2:$H$70,1,0),"No data")</f>
        <v>No data</v>
      </c>
      <c r="E122" t="str">
        <f>IFERROR(VLOOKUP(C122,'ALL Raw Data'!$B$2:$H$70,1,0),"No data")</f>
        <v>No data</v>
      </c>
      <c r="F122" t="str">
        <f>IFERROR(VLOOKUP(B122,'AML Raw Data'!$A$2:$H$138,1,0),"No data")</f>
        <v>No data</v>
      </c>
      <c r="G122" t="str">
        <f>IFERROR(VLOOKUP(C122,'AML Raw Data'!$B$2:$H$138,1,0),"No data")</f>
        <v>No data</v>
      </c>
      <c r="H122"/>
    </row>
    <row r="123" spans="1:8" x14ac:dyDescent="0.25">
      <c r="A123">
        <v>122</v>
      </c>
      <c r="B123" t="s">
        <v>13</v>
      </c>
      <c r="C123" t="s">
        <v>260</v>
      </c>
      <c r="D123" t="str">
        <f>IFERROR(VLOOKUP(B123,'ALL Raw Data'!$A$2:$H$70,1,0),"No data")</f>
        <v>RBL</v>
      </c>
      <c r="E123" t="str">
        <f>IFERROR(VLOOKUP(C123,'ALL Raw Data'!$B$2:$H$70,1,0),"No data")</f>
        <v>Wirral University Teaching Hospital NHS Foundation Trust</v>
      </c>
      <c r="F123" t="str">
        <f>IFERROR(VLOOKUP(B123,'AML Raw Data'!$A$2:$H$138,1,0),"No data")</f>
        <v>RBL</v>
      </c>
      <c r="G123" t="str">
        <f>IFERROR(VLOOKUP(C123,'AML Raw Data'!$B$2:$H$138,1,0),"No data")</f>
        <v>Wirral University Teaching Hospital NHS Foundation Trust</v>
      </c>
      <c r="H123"/>
    </row>
    <row r="124" spans="1:8" x14ac:dyDescent="0.25">
      <c r="A124">
        <v>123</v>
      </c>
      <c r="B124" t="s">
        <v>75</v>
      </c>
      <c r="C124" t="s">
        <v>236</v>
      </c>
      <c r="D124" t="str">
        <f>IFERROR(VLOOKUP(B124,'ALL Raw Data'!$A$2:$H$70,1,0),"No data")</f>
        <v>RWP</v>
      </c>
      <c r="E124" t="str">
        <f>IFERROR(VLOOKUP(C124,'ALL Raw Data'!$B$2:$H$70,1,0),"No data")</f>
        <v>Worcestershire Acute Hospitals NHS Trust</v>
      </c>
      <c r="F124" t="str">
        <f>IFERROR(VLOOKUP(B124,'AML Raw Data'!$A$2:$H$138,1,0),"No data")</f>
        <v>RWP</v>
      </c>
      <c r="G124" t="str">
        <f>IFERROR(VLOOKUP(C124,'AML Raw Data'!$B$2:$H$138,1,0),"No data")</f>
        <v>Worcestershire Acute Hospitals NHS Trust</v>
      </c>
      <c r="H124"/>
    </row>
    <row r="125" spans="1:8" x14ac:dyDescent="0.25">
      <c r="A125">
        <v>124</v>
      </c>
      <c r="B125" t="s">
        <v>7</v>
      </c>
      <c r="C125" t="s">
        <v>289</v>
      </c>
      <c r="D125" t="str">
        <f>IFERROR(VLOOKUP(B125,'ALL Raw Data'!$A$2:$H$70,1,0),"No data")</f>
        <v>No data</v>
      </c>
      <c r="E125" t="str">
        <f>IFERROR(VLOOKUP(C125,'ALL Raw Data'!$B$2:$H$70,1,0),"No data")</f>
        <v>No data</v>
      </c>
      <c r="F125" t="str">
        <f>IFERROR(VLOOKUP(B125,'AML Raw Data'!$A$2:$H$138,1,0),"No data")</f>
        <v>RRF</v>
      </c>
      <c r="G125" t="str">
        <f>IFERROR(VLOOKUP(C125,'AML Raw Data'!$B$2:$H$138,1,0),"No data")</f>
        <v>Wrightington, Wigan and Leigh NHS Foundation Trust</v>
      </c>
      <c r="H125"/>
    </row>
    <row r="126" spans="1:8" x14ac:dyDescent="0.25">
      <c r="A126">
        <v>125</v>
      </c>
      <c r="B126" t="s">
        <v>138</v>
      </c>
      <c r="C126" t="s">
        <v>261</v>
      </c>
      <c r="D126" t="str">
        <f>IFERROR(VLOOKUP(B126,'ALL Raw Data'!$A$2:$H$70,1,0),"No data")</f>
        <v>No data</v>
      </c>
      <c r="E126" t="str">
        <f>IFERROR(VLOOKUP(C126,'ALL Raw Data'!$B$2:$H$70,1,0),"No data")</f>
        <v>No data</v>
      </c>
      <c r="F126" t="str">
        <f>IFERROR(VLOOKUP(B126,'AML Raw Data'!$A$2:$H$138,1,0),"No data")</f>
        <v>RLQ</v>
      </c>
      <c r="G126" t="str">
        <f>IFERROR(VLOOKUP(C126,'AML Raw Data'!$B$2:$H$138,1,0),"No data")</f>
        <v>Wye Valley NHS Trust</v>
      </c>
      <c r="H126"/>
    </row>
    <row r="127" spans="1:8" x14ac:dyDescent="0.25">
      <c r="A127">
        <v>126</v>
      </c>
      <c r="B127" t="s">
        <v>28</v>
      </c>
      <c r="C127" t="s">
        <v>149</v>
      </c>
      <c r="D127" t="s">
        <v>326</v>
      </c>
      <c r="E127" t="s">
        <v>326</v>
      </c>
      <c r="F127" t="str">
        <f>IFERROR(VLOOKUP(B127,'AML Raw Data'!$A$2:$H$138,1,0),"No data")</f>
        <v>No data</v>
      </c>
      <c r="G127" t="str">
        <f>IFERROR(VLOOKUP(C127,'AML Raw Data'!$B$2:$H$138,1,0),"No data")</f>
        <v>No data</v>
      </c>
      <c r="H127"/>
    </row>
    <row r="128" spans="1:8" x14ac:dyDescent="0.25">
      <c r="A128">
        <v>127</v>
      </c>
      <c r="B128" t="s">
        <v>69</v>
      </c>
      <c r="C128" t="s">
        <v>171</v>
      </c>
      <c r="D128" t="str">
        <f>IFERROR(VLOOKUP(B128,'ALL Raw Data'!$A$2:$H$70,1,0),"No data")</f>
        <v>No data</v>
      </c>
      <c r="E128" t="str">
        <f>IFERROR(VLOOKUP(C128,'ALL Raw Data'!$B$2:$H$70,1,0),"No data")</f>
        <v>No data</v>
      </c>
      <c r="F128" t="str">
        <f>IFERROR(VLOOKUP(B128,'AML Raw Data'!$A$2:$H$138,1,0),"No data")</f>
        <v>RCB</v>
      </c>
      <c r="G128" t="str">
        <f>IFERROR(VLOOKUP(C128,'AML Raw Data'!$B$2:$H$138,1,0),"No data")</f>
        <v>York Teaching Hospital NHS Foundation Trust</v>
      </c>
      <c r="H128"/>
    </row>
    <row r="129" spans="8:8" x14ac:dyDescent="0.25">
      <c r="H129"/>
    </row>
    <row r="130" spans="8:8" x14ac:dyDescent="0.25">
      <c r="H130"/>
    </row>
  </sheetData>
  <sheetProtection algorithmName="SHA-512" hashValue="KGqLifB60kJfh/7wcPGmN/RrVNN6TzOHQxvjcMkoY3XO7pd+SokH9dF2M3awdKsx1NrHJ/+lxH0NXTmGpffhQw==" saltValue="5htWgeHqmuA3nDqi2oZcdw==" spinCount="100000" sheet="1" selectLockedCells="1" selectUnlockedCells="1"/>
  <conditionalFormatting sqref="B2:B128">
    <cfRule type="duplicateValues" dxfId="0" priority="6"/>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779F8-522D-409A-B8CD-5391D1B2B66E}">
  <sheetPr codeName="Sheet2">
    <tabColor rgb="FFFFCCCC"/>
  </sheetPr>
  <dimension ref="A4:K71"/>
  <sheetViews>
    <sheetView showRowColHeaders="0" zoomScaleNormal="100" workbookViewId="0"/>
  </sheetViews>
  <sheetFormatPr defaultColWidth="9.140625" defaultRowHeight="15" x14ac:dyDescent="0.2"/>
  <cols>
    <col min="1" max="16384" width="9.140625" style="12"/>
  </cols>
  <sheetData>
    <row r="4" spans="2:2" ht="26.25" x14ac:dyDescent="0.2">
      <c r="B4" s="6" t="s">
        <v>208</v>
      </c>
    </row>
    <row r="58" spans="1:1" x14ac:dyDescent="0.2">
      <c r="A58" s="62"/>
    </row>
    <row r="59" spans="1:1" x14ac:dyDescent="0.2">
      <c r="A59" s="62"/>
    </row>
    <row r="67" spans="2:11" ht="15.75" x14ac:dyDescent="0.25">
      <c r="B67" s="105" t="s">
        <v>393</v>
      </c>
      <c r="C67" s="107"/>
      <c r="D67" s="107"/>
      <c r="E67" s="107"/>
      <c r="F67" s="107"/>
      <c r="G67" s="107"/>
      <c r="H67" s="107"/>
      <c r="I67" s="107"/>
      <c r="J67" s="107"/>
    </row>
    <row r="68" spans="2:11" ht="15.75" x14ac:dyDescent="0.25">
      <c r="B68" s="106" t="s">
        <v>342</v>
      </c>
      <c r="C68" s="101"/>
      <c r="D68" s="101"/>
      <c r="E68" s="101"/>
      <c r="F68" s="101"/>
      <c r="G68" s="101"/>
      <c r="H68" s="101"/>
      <c r="I68" s="101"/>
      <c r="J68" s="101"/>
    </row>
    <row r="69" spans="2:11" ht="15.75" x14ac:dyDescent="0.25">
      <c r="B69" s="106" t="s">
        <v>394</v>
      </c>
      <c r="C69" s="101"/>
      <c r="D69" s="101"/>
      <c r="E69" s="101"/>
      <c r="F69" s="101"/>
    </row>
    <row r="70" spans="2:11" ht="15.75" x14ac:dyDescent="0.25">
      <c r="B70" s="106" t="s">
        <v>343</v>
      </c>
      <c r="C70" s="101"/>
      <c r="D70" s="101"/>
      <c r="E70" s="101"/>
      <c r="F70" s="101"/>
      <c r="G70" s="101"/>
      <c r="H70" s="101"/>
      <c r="I70" s="101"/>
      <c r="J70" s="101"/>
      <c r="K70" s="101"/>
    </row>
    <row r="71" spans="2:11" ht="15.75" x14ac:dyDescent="0.25">
      <c r="C71" s="101"/>
      <c r="D71" s="101"/>
      <c r="E71" s="101"/>
      <c r="F71" s="101"/>
      <c r="G71" s="101"/>
      <c r="H71" s="101"/>
      <c r="I71" s="101"/>
      <c r="J71" s="101"/>
    </row>
  </sheetData>
  <hyperlinks>
    <hyperlink ref="B68:F68" r:id="rId1" display="** CDF methodology document published here" xr:uid="{C08C87ED-8A68-42BD-A956-C3AD68FFC5F7}"/>
    <hyperlink ref="B71:J71" r:id="rId2" display="**Linking treatment tables – chemotherapy, tumour resections and radiotherapy SOP published here" xr:uid="{8AFADF49-0A02-46FE-8C40-D2379EA50D2E}"/>
    <hyperlink ref="B70:K70" r:id="rId3" display="‡ Linking treatment tables – chemotherapy, tumour resections and radiotherapy SOP published here" xr:uid="{1285C2F0-9A0F-427E-9151-5D8939C67F6B}"/>
    <hyperlink ref="B70" r:id="rId4" display="*Published here" xr:uid="{1F94A6EB-C698-4C79-89BB-00A9671E9D29}"/>
    <hyperlink ref="B67" r:id="rId5" xr:uid="{4C52B7DC-C716-4664-BF49-5BFD2DCA8A6F}"/>
    <hyperlink ref="B68" r:id="rId6" display="* Data Resource Profile: National Cancer Registration Dataset in England published here" xr:uid="{436F1094-C31E-448E-A6ED-640A42B1F295}"/>
    <hyperlink ref="B69" r:id="rId7" display="* CDF methodology document published here" xr:uid="{884C6BC3-ED4B-4140-ABAC-553E36B8341B}"/>
    <hyperlink ref="B67:J67" r:id="rId8" display="* Data Resource Profile: National Cancer Registration Dataset in England published here" xr:uid="{71BFF71F-C7E1-40A9-BA01-0060DC7F0086}"/>
    <hyperlink ref="B68:J68" r:id="rId9" display="** Data Resource Profile: The Systemic Anti-Cancer Therapy (SACT) dataset published here" xr:uid="{A37849BE-E7B1-4629-B261-6636B2ABE964}"/>
    <hyperlink ref="B69:F69" r:id="rId10" display="† CDF methodology document published here" xr:uid="{5F7005EF-483E-40AF-AF10-E89473F9C1AD}"/>
  </hyperlinks>
  <pageMargins left="0.7" right="0.7" top="0.75" bottom="0.75" header="0.3" footer="0.3"/>
  <pageSetup paperSize="9" orientation="portrait" r:id="rId11"/>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37EBE-D729-4D45-86A1-A08E1A6556EC}">
  <sheetPr codeName="Sheet3">
    <tabColor rgb="FFFFCCCC"/>
  </sheetPr>
  <dimension ref="B4:R66"/>
  <sheetViews>
    <sheetView showRowColHeaders="0" zoomScaleNormal="100" workbookViewId="0"/>
  </sheetViews>
  <sheetFormatPr defaultColWidth="9.140625" defaultRowHeight="15" x14ac:dyDescent="0.2"/>
  <cols>
    <col min="1" max="16" width="9.140625" style="12"/>
    <col min="17" max="17" width="13" style="12" customWidth="1"/>
    <col min="18" max="16384" width="9.140625" style="12"/>
  </cols>
  <sheetData>
    <row r="4" spans="2:2" ht="26.25" x14ac:dyDescent="0.2">
      <c r="B4" s="6" t="s">
        <v>207</v>
      </c>
    </row>
    <row r="54" spans="2:18" ht="30.75" customHeight="1" x14ac:dyDescent="0.2">
      <c r="B54" s="119" t="s">
        <v>216</v>
      </c>
      <c r="C54" s="119"/>
      <c r="D54" s="119"/>
      <c r="E54" s="119" t="s">
        <v>263</v>
      </c>
      <c r="F54" s="119"/>
      <c r="G54" s="119"/>
      <c r="H54" s="119"/>
      <c r="I54" s="119"/>
      <c r="J54" s="119"/>
      <c r="K54" s="119"/>
      <c r="L54" s="119"/>
      <c r="M54" s="119"/>
      <c r="N54" s="119"/>
      <c r="O54" s="119" t="s">
        <v>217</v>
      </c>
      <c r="P54" s="119"/>
      <c r="Q54" s="119"/>
    </row>
    <row r="55" spans="2:18" ht="45.75" customHeight="1" x14ac:dyDescent="0.2">
      <c r="B55" s="120" t="s">
        <v>307</v>
      </c>
      <c r="C55" s="120"/>
      <c r="D55" s="120"/>
      <c r="E55" s="121" t="s">
        <v>310</v>
      </c>
      <c r="F55" s="121"/>
      <c r="G55" s="121"/>
      <c r="H55" s="121"/>
      <c r="I55" s="121"/>
      <c r="J55" s="121"/>
      <c r="K55" s="121"/>
      <c r="L55" s="121"/>
      <c r="M55" s="121"/>
      <c r="N55" s="121"/>
      <c r="O55" s="122" t="s">
        <v>327</v>
      </c>
      <c r="P55" s="122"/>
      <c r="Q55" s="122"/>
    </row>
    <row r="56" spans="2:18" x14ac:dyDescent="0.2">
      <c r="B56" s="113" t="s">
        <v>308</v>
      </c>
      <c r="C56" s="113"/>
      <c r="D56" s="113"/>
      <c r="E56" s="115" t="s">
        <v>309</v>
      </c>
      <c r="F56" s="115"/>
      <c r="G56" s="115"/>
      <c r="H56" s="115"/>
      <c r="I56" s="115"/>
      <c r="J56" s="115"/>
      <c r="K56" s="115"/>
      <c r="L56" s="115"/>
      <c r="M56" s="115"/>
      <c r="N56" s="115"/>
      <c r="O56" s="117" t="s">
        <v>262</v>
      </c>
      <c r="P56" s="117"/>
      <c r="Q56" s="117"/>
    </row>
    <row r="57" spans="2:18" ht="25.5" customHeight="1" x14ac:dyDescent="0.2">
      <c r="B57" s="114"/>
      <c r="C57" s="114"/>
      <c r="D57" s="114"/>
      <c r="E57" s="116"/>
      <c r="F57" s="116"/>
      <c r="G57" s="116"/>
      <c r="H57" s="116"/>
      <c r="I57" s="116"/>
      <c r="J57" s="116"/>
      <c r="K57" s="116"/>
      <c r="L57" s="116"/>
      <c r="M57" s="116"/>
      <c r="N57" s="116"/>
      <c r="O57" s="118"/>
      <c r="P57" s="118"/>
      <c r="Q57" s="118"/>
    </row>
    <row r="61" spans="2:18" x14ac:dyDescent="0.2">
      <c r="B61" s="123" t="s">
        <v>409</v>
      </c>
      <c r="C61" s="123"/>
      <c r="D61" s="123"/>
      <c r="E61" s="123"/>
      <c r="F61" s="123"/>
      <c r="G61" s="123"/>
      <c r="H61" s="123"/>
      <c r="I61" s="123"/>
      <c r="J61" s="123"/>
      <c r="K61" s="123"/>
      <c r="L61" s="123"/>
      <c r="M61" s="123"/>
      <c r="N61" s="123"/>
      <c r="O61" s="123"/>
      <c r="P61" s="123"/>
      <c r="Q61" s="123"/>
      <c r="R61" s="123"/>
    </row>
    <row r="62" spans="2:18" x14ac:dyDescent="0.2">
      <c r="B62" s="123"/>
      <c r="C62" s="123"/>
      <c r="D62" s="123"/>
      <c r="E62" s="123"/>
      <c r="F62" s="123"/>
      <c r="G62" s="123"/>
      <c r="H62" s="123"/>
      <c r="I62" s="123"/>
      <c r="J62" s="123"/>
      <c r="K62" s="123"/>
      <c r="L62" s="123"/>
      <c r="M62" s="123"/>
      <c r="N62" s="123"/>
      <c r="O62" s="123"/>
      <c r="P62" s="123"/>
      <c r="Q62" s="123"/>
      <c r="R62" s="123"/>
    </row>
    <row r="63" spans="2:18" ht="15.75" x14ac:dyDescent="0.25">
      <c r="B63" s="112" t="s">
        <v>407</v>
      </c>
      <c r="C63" s="112"/>
      <c r="D63" s="112"/>
      <c r="E63" s="112"/>
      <c r="F63" s="112"/>
      <c r="G63" s="112"/>
      <c r="H63" s="112"/>
    </row>
    <row r="64" spans="2:18" ht="15.75" x14ac:dyDescent="0.25">
      <c r="B64" s="109" t="s">
        <v>408</v>
      </c>
    </row>
    <row r="65" spans="2:17" x14ac:dyDescent="0.2">
      <c r="B65" s="111" t="s">
        <v>406</v>
      </c>
      <c r="C65" s="112"/>
      <c r="D65" s="112"/>
      <c r="E65" s="112"/>
      <c r="F65" s="112"/>
      <c r="G65" s="112"/>
      <c r="H65" s="112"/>
      <c r="I65" s="112"/>
      <c r="J65" s="112"/>
      <c r="K65" s="112"/>
      <c r="L65" s="112"/>
      <c r="M65" s="112"/>
      <c r="N65" s="112"/>
      <c r="O65" s="112"/>
      <c r="P65" s="112"/>
      <c r="Q65" s="112"/>
    </row>
    <row r="66" spans="2:17" x14ac:dyDescent="0.2">
      <c r="B66" s="112"/>
      <c r="C66" s="112"/>
      <c r="D66" s="112"/>
      <c r="E66" s="112"/>
      <c r="F66" s="112"/>
      <c r="G66" s="112"/>
      <c r="H66" s="112"/>
      <c r="I66" s="112"/>
      <c r="J66" s="112"/>
      <c r="K66" s="112"/>
      <c r="L66" s="112"/>
      <c r="M66" s="112"/>
      <c r="N66" s="112"/>
      <c r="O66" s="112"/>
      <c r="P66" s="112"/>
      <c r="Q66" s="112"/>
    </row>
  </sheetData>
  <mergeCells count="12">
    <mergeCell ref="B65:Q66"/>
    <mergeCell ref="B56:D57"/>
    <mergeCell ref="E56:N57"/>
    <mergeCell ref="O56:Q57"/>
    <mergeCell ref="O54:Q54"/>
    <mergeCell ref="B54:D54"/>
    <mergeCell ref="E54:N54"/>
    <mergeCell ref="B55:D55"/>
    <mergeCell ref="E55:N55"/>
    <mergeCell ref="O55:Q55"/>
    <mergeCell ref="B61:R62"/>
    <mergeCell ref="B63:H63"/>
  </mergeCells>
  <hyperlinks>
    <hyperlink ref="B65:Q66" r:id="rId1" display="https://ecog-acrin.org/resources/ecog-performance-status" xr:uid="{4733747D-8E61-45D0-BFF8-441995FE0318}"/>
    <hyperlink ref="B61:R62" r:id="rId2" display="https://pubmed.ncbi.nlm.nih.gov/28263996/" xr:uid="{F3FA441B-F65D-44DB-BE11-0DA43912EBA3}"/>
    <hyperlink ref="B63:F63" r:id="rId3" display="* Using the Index of Multiple Deprivation" xr:uid="{97488B78-735C-47B7-942D-5111D6A7E50C}"/>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580B7-1F50-47F6-857F-BC1028057DED}">
  <sheetPr codeName="Sheet4">
    <tabColor rgb="FFFFFF00"/>
  </sheetPr>
  <dimension ref="J9:Q13"/>
  <sheetViews>
    <sheetView showGridLines="0" showRowColHeaders="0" topLeftCell="A6" workbookViewId="0">
      <selection activeCell="K13" sqref="K13"/>
    </sheetView>
  </sheetViews>
  <sheetFormatPr defaultRowHeight="15" x14ac:dyDescent="0.25"/>
  <cols>
    <col min="1" max="14" width="9.140625" style="44"/>
    <col min="15" max="15" width="9.140625" style="44" customWidth="1"/>
    <col min="16" max="16" width="9.140625" style="44"/>
    <col min="17" max="17" width="5.85546875" style="44" customWidth="1"/>
    <col min="18" max="16384" width="9.140625" style="44"/>
  </cols>
  <sheetData>
    <row r="9" spans="10:17" ht="12" customHeight="1" x14ac:dyDescent="0.25"/>
    <row r="10" spans="10:17" hidden="1" x14ac:dyDescent="0.25"/>
    <row r="11" spans="10:17" hidden="1" x14ac:dyDescent="0.25"/>
    <row r="12" spans="10:17" ht="100.5" customHeight="1" x14ac:dyDescent="0.25">
      <c r="J12" s="124" t="s">
        <v>321</v>
      </c>
      <c r="K12" s="124"/>
      <c r="L12" s="124"/>
      <c r="M12" s="124"/>
      <c r="N12" s="124"/>
      <c r="O12" s="124"/>
      <c r="P12" s="124"/>
      <c r="Q12" s="124"/>
    </row>
    <row r="13" spans="10:17" x14ac:dyDescent="0.25">
      <c r="J13" s="45"/>
      <c r="L13" s="44">
        <v>1</v>
      </c>
    </row>
  </sheetData>
  <mergeCells count="1">
    <mergeCell ref="J12:Q1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Drop Down 1">
              <controlPr defaultSize="0" autoLine="0" autoPict="0">
                <anchor moveWithCells="1">
                  <from>
                    <xdr:col>9</xdr:col>
                    <xdr:colOff>0</xdr:colOff>
                    <xdr:row>12</xdr:row>
                    <xdr:rowOff>0</xdr:rowOff>
                  </from>
                  <to>
                    <xdr:col>16</xdr:col>
                    <xdr:colOff>381000</xdr:colOff>
                    <xdr:row>13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81293-7B94-40B7-8500-37860CFF7AF2}">
  <sheetPr codeName="Sheet20">
    <tabColor rgb="FF9966FF"/>
  </sheetPr>
  <dimension ref="A1:L143"/>
  <sheetViews>
    <sheetView showGridLines="0" showRowColHeaders="0" zoomScaleNormal="100" workbookViewId="0"/>
  </sheetViews>
  <sheetFormatPr defaultColWidth="9.140625" defaultRowHeight="14.25" x14ac:dyDescent="0.2"/>
  <cols>
    <col min="1" max="1" width="11.140625" style="17" customWidth="1"/>
    <col min="2" max="2" width="67.140625" style="19" customWidth="1"/>
    <col min="3" max="3" width="17.85546875" style="17" customWidth="1"/>
    <col min="4" max="4" width="23.28515625" style="17" customWidth="1"/>
    <col min="5" max="5" width="17" style="17" customWidth="1"/>
    <col min="6" max="6" width="14.28515625" style="17" customWidth="1"/>
    <col min="7" max="7" width="15.5703125" style="17" customWidth="1"/>
    <col min="8" max="8" width="13.42578125" style="17" customWidth="1"/>
    <col min="9" max="9" width="16.5703125" style="17" customWidth="1"/>
    <col min="10" max="10" width="17.140625" style="17" customWidth="1"/>
    <col min="11" max="11" width="17.7109375" style="17" customWidth="1"/>
    <col min="12" max="16384" width="9.140625" style="17"/>
  </cols>
  <sheetData>
    <row r="1" spans="1:12" ht="30.75" customHeight="1" thickBot="1" x14ac:dyDescent="0.25">
      <c r="A1" s="15" t="s">
        <v>196</v>
      </c>
      <c r="B1" s="15" t="s">
        <v>120</v>
      </c>
      <c r="C1" s="15" t="s">
        <v>322</v>
      </c>
      <c r="D1" s="15" t="s">
        <v>245</v>
      </c>
      <c r="E1" s="15" t="s">
        <v>246</v>
      </c>
      <c r="F1" s="15" t="s">
        <v>247</v>
      </c>
      <c r="G1" s="15" t="s">
        <v>248</v>
      </c>
      <c r="H1" s="15" t="s">
        <v>249</v>
      </c>
      <c r="I1" s="15" t="s">
        <v>250</v>
      </c>
      <c r="J1" s="15" t="s">
        <v>240</v>
      </c>
      <c r="K1" s="15" t="s">
        <v>241</v>
      </c>
      <c r="L1" s="16"/>
    </row>
    <row r="2" spans="1:12" x14ac:dyDescent="0.2">
      <c r="A2" s="82" t="s">
        <v>106</v>
      </c>
      <c r="B2" s="83" t="s">
        <v>189</v>
      </c>
      <c r="C2" s="84">
        <v>21</v>
      </c>
      <c r="D2" s="85">
        <v>40.319957733154297</v>
      </c>
      <c r="E2" s="85">
        <v>22.07276860150424</v>
      </c>
      <c r="F2" s="85">
        <v>5.3393306732177734</v>
      </c>
      <c r="G2" s="85">
        <v>42.389846801757813</v>
      </c>
      <c r="H2" s="85">
        <v>0</v>
      </c>
      <c r="I2" s="85">
        <v>55.053417205810547</v>
      </c>
      <c r="J2" s="47" t="s">
        <v>6</v>
      </c>
      <c r="K2" s="48" t="s">
        <v>6</v>
      </c>
      <c r="L2" s="17" t="s">
        <v>197</v>
      </c>
    </row>
    <row r="3" spans="1:12" x14ac:dyDescent="0.2">
      <c r="A3" s="82" t="s">
        <v>53</v>
      </c>
      <c r="B3" s="83" t="s">
        <v>165</v>
      </c>
      <c r="C3" s="84">
        <v>3</v>
      </c>
      <c r="D3" s="85">
        <v>38.303939819335938</v>
      </c>
      <c r="E3" s="85">
        <v>22.07276860150424</v>
      </c>
      <c r="F3" s="85">
        <v>0</v>
      </c>
      <c r="G3" s="85">
        <v>64.525131225585938</v>
      </c>
      <c r="H3" s="85">
        <v>0</v>
      </c>
      <c r="I3" s="85">
        <v>97.90130615234375</v>
      </c>
      <c r="J3" s="47" t="s">
        <v>403</v>
      </c>
      <c r="K3" s="48" t="s">
        <v>403</v>
      </c>
    </row>
    <row r="4" spans="1:12" x14ac:dyDescent="0.2">
      <c r="A4" s="82" t="s">
        <v>54</v>
      </c>
      <c r="B4" s="83" t="s">
        <v>270</v>
      </c>
      <c r="C4" s="84">
        <v>5</v>
      </c>
      <c r="D4" s="85">
        <v>36.770866394042969</v>
      </c>
      <c r="E4" s="85">
        <v>22.07276860150424</v>
      </c>
      <c r="F4" s="85">
        <v>0</v>
      </c>
      <c r="G4" s="85">
        <v>57.966201782226563</v>
      </c>
      <c r="H4" s="85">
        <v>0</v>
      </c>
      <c r="I4" s="85">
        <v>80.0712890625</v>
      </c>
      <c r="J4" s="47" t="s">
        <v>403</v>
      </c>
      <c r="K4" s="48" t="s">
        <v>403</v>
      </c>
    </row>
    <row r="5" spans="1:12" x14ac:dyDescent="0.2">
      <c r="A5" s="82" t="s">
        <v>65</v>
      </c>
      <c r="B5" s="83" t="s">
        <v>228</v>
      </c>
      <c r="C5" s="84">
        <v>3</v>
      </c>
      <c r="D5" s="85">
        <v>21.53118896484375</v>
      </c>
      <c r="E5" s="85">
        <v>22.07276860150424</v>
      </c>
      <c r="F5" s="85">
        <v>0</v>
      </c>
      <c r="G5" s="85">
        <v>64.525131225585938</v>
      </c>
      <c r="H5" s="85">
        <v>0</v>
      </c>
      <c r="I5" s="85">
        <v>97.90130615234375</v>
      </c>
      <c r="J5" s="47" t="s">
        <v>403</v>
      </c>
      <c r="K5" s="48" t="s">
        <v>403</v>
      </c>
    </row>
    <row r="6" spans="1:12" x14ac:dyDescent="0.2">
      <c r="A6" s="82" t="s">
        <v>60</v>
      </c>
      <c r="B6" s="83" t="s">
        <v>271</v>
      </c>
      <c r="C6" s="84">
        <v>1</v>
      </c>
      <c r="D6" s="85">
        <v>0</v>
      </c>
      <c r="E6" s="85">
        <v>22.07276860150424</v>
      </c>
      <c r="F6" s="85">
        <v>0</v>
      </c>
      <c r="G6" s="85">
        <v>90.054428100585938</v>
      </c>
      <c r="H6" s="85">
        <v>0</v>
      </c>
      <c r="I6" s="85">
        <v>99.6021728515625</v>
      </c>
      <c r="J6" s="47" t="s">
        <v>403</v>
      </c>
      <c r="K6" s="48" t="s">
        <v>403</v>
      </c>
    </row>
    <row r="7" spans="1:12" x14ac:dyDescent="0.2">
      <c r="A7" s="82" t="s">
        <v>63</v>
      </c>
      <c r="B7" s="83" t="s">
        <v>169</v>
      </c>
      <c r="C7" s="84">
        <v>33</v>
      </c>
      <c r="D7" s="85">
        <v>3.5781049728393555</v>
      </c>
      <c r="E7" s="85">
        <v>22.07276860150424</v>
      </c>
      <c r="F7" s="85">
        <v>9.5237588882446289</v>
      </c>
      <c r="G7" s="85">
        <v>39.106678009033203</v>
      </c>
      <c r="H7" s="85">
        <v>3.1329898834228516</v>
      </c>
      <c r="I7" s="85">
        <v>48.552379608154297</v>
      </c>
      <c r="J7" s="47"/>
      <c r="K7" s="48"/>
    </row>
    <row r="8" spans="1:12" x14ac:dyDescent="0.2">
      <c r="A8" s="82" t="s">
        <v>123</v>
      </c>
      <c r="B8" s="83" t="s">
        <v>300</v>
      </c>
      <c r="C8" s="84">
        <v>1</v>
      </c>
      <c r="D8" s="85">
        <v>0</v>
      </c>
      <c r="E8" s="85">
        <v>22.07276860150424</v>
      </c>
      <c r="F8" s="85">
        <v>0</v>
      </c>
      <c r="G8" s="85">
        <v>90.054428100585938</v>
      </c>
      <c r="H8" s="85">
        <v>0</v>
      </c>
      <c r="I8" s="85">
        <v>99.6021728515625</v>
      </c>
      <c r="J8" s="47" t="s">
        <v>403</v>
      </c>
      <c r="K8" s="48" t="s">
        <v>403</v>
      </c>
    </row>
    <row r="9" spans="1:12" x14ac:dyDescent="0.2">
      <c r="A9" s="82" t="s">
        <v>77</v>
      </c>
      <c r="B9" s="83" t="s">
        <v>230</v>
      </c>
      <c r="C9" s="84">
        <v>3</v>
      </c>
      <c r="D9" s="85">
        <v>38.149139404296875</v>
      </c>
      <c r="E9" s="85">
        <v>22.07276860150424</v>
      </c>
      <c r="F9" s="85">
        <v>0</v>
      </c>
      <c r="G9" s="85">
        <v>64.525131225585938</v>
      </c>
      <c r="H9" s="85">
        <v>0</v>
      </c>
      <c r="I9" s="85">
        <v>97.90130615234375</v>
      </c>
      <c r="J9" s="47" t="s">
        <v>403</v>
      </c>
      <c r="K9" s="48" t="s">
        <v>403</v>
      </c>
    </row>
    <row r="10" spans="1:12" x14ac:dyDescent="0.2">
      <c r="A10" s="82" t="s">
        <v>47</v>
      </c>
      <c r="B10" s="83" t="s">
        <v>161</v>
      </c>
      <c r="C10" s="84">
        <v>1</v>
      </c>
      <c r="D10" s="85">
        <v>35.168869018554688</v>
      </c>
      <c r="E10" s="85">
        <v>22.07276860150424</v>
      </c>
      <c r="F10" s="85">
        <v>0</v>
      </c>
      <c r="G10" s="85">
        <v>90.054428100585938</v>
      </c>
      <c r="H10" s="85">
        <v>0</v>
      </c>
      <c r="I10" s="85">
        <v>99.6021728515625</v>
      </c>
      <c r="J10" s="47" t="s">
        <v>403</v>
      </c>
      <c r="K10" s="48" t="s">
        <v>403</v>
      </c>
    </row>
    <row r="11" spans="1:12" x14ac:dyDescent="0.2">
      <c r="A11" s="82" t="s">
        <v>95</v>
      </c>
      <c r="B11" s="83" t="s">
        <v>186</v>
      </c>
      <c r="C11" s="84">
        <v>6</v>
      </c>
      <c r="D11" s="85">
        <v>20.656940460205078</v>
      </c>
      <c r="E11" s="85">
        <v>22.07276860150424</v>
      </c>
      <c r="F11" s="85">
        <v>0</v>
      </c>
      <c r="G11" s="85">
        <v>56.616157531738281</v>
      </c>
      <c r="H11" s="85">
        <v>0</v>
      </c>
      <c r="I11" s="85">
        <v>80.56878662109375</v>
      </c>
      <c r="J11" s="47" t="s">
        <v>403</v>
      </c>
      <c r="K11" s="48" t="s">
        <v>403</v>
      </c>
    </row>
    <row r="12" spans="1:12" x14ac:dyDescent="0.2">
      <c r="A12" s="82" t="s">
        <v>49</v>
      </c>
      <c r="B12" s="83" t="s">
        <v>162</v>
      </c>
      <c r="C12" s="84">
        <v>3</v>
      </c>
      <c r="D12" s="85">
        <v>40.630928039550781</v>
      </c>
      <c r="E12" s="85">
        <v>22.07276860150424</v>
      </c>
      <c r="F12" s="85">
        <v>0</v>
      </c>
      <c r="G12" s="85">
        <v>64.525131225585938</v>
      </c>
      <c r="H12" s="85">
        <v>0</v>
      </c>
      <c r="I12" s="85">
        <v>97.90130615234375</v>
      </c>
      <c r="J12" s="47" t="s">
        <v>403</v>
      </c>
      <c r="K12" s="48" t="s">
        <v>403</v>
      </c>
    </row>
    <row r="13" spans="1:12" x14ac:dyDescent="0.2">
      <c r="A13" s="82" t="s">
        <v>108</v>
      </c>
      <c r="B13" s="83" t="s">
        <v>277</v>
      </c>
      <c r="C13" s="84">
        <v>3</v>
      </c>
      <c r="D13" s="85">
        <v>0</v>
      </c>
      <c r="E13" s="85">
        <v>22.07276860150424</v>
      </c>
      <c r="F13" s="85">
        <v>0</v>
      </c>
      <c r="G13" s="85">
        <v>64.525131225585938</v>
      </c>
      <c r="H13" s="85">
        <v>0</v>
      </c>
      <c r="I13" s="85">
        <v>97.90130615234375</v>
      </c>
      <c r="J13" s="47" t="s">
        <v>403</v>
      </c>
      <c r="K13" s="48" t="s">
        <v>403</v>
      </c>
    </row>
    <row r="14" spans="1:12" x14ac:dyDescent="0.2">
      <c r="A14" s="82" t="s">
        <v>52</v>
      </c>
      <c r="B14" s="83" t="s">
        <v>164</v>
      </c>
      <c r="C14" s="84">
        <v>3</v>
      </c>
      <c r="D14" s="85">
        <v>0</v>
      </c>
      <c r="E14" s="85">
        <v>22.07276860150424</v>
      </c>
      <c r="F14" s="85">
        <v>0</v>
      </c>
      <c r="G14" s="85">
        <v>64.525131225585938</v>
      </c>
      <c r="H14" s="85">
        <v>0</v>
      </c>
      <c r="I14" s="85">
        <v>97.90130615234375</v>
      </c>
      <c r="J14" s="47" t="s">
        <v>403</v>
      </c>
      <c r="K14" s="48" t="s">
        <v>403</v>
      </c>
    </row>
    <row r="15" spans="1:12" x14ac:dyDescent="0.2">
      <c r="A15" s="82" t="s">
        <v>43</v>
      </c>
      <c r="B15" s="83" t="s">
        <v>158</v>
      </c>
      <c r="C15" s="84">
        <v>3</v>
      </c>
      <c r="D15" s="85">
        <v>0</v>
      </c>
      <c r="E15" s="85">
        <v>22.07276860150424</v>
      </c>
      <c r="F15" s="85">
        <v>0</v>
      </c>
      <c r="G15" s="85">
        <v>64.525131225585938</v>
      </c>
      <c r="H15" s="85">
        <v>0</v>
      </c>
      <c r="I15" s="85">
        <v>97.90130615234375</v>
      </c>
      <c r="J15" s="47" t="s">
        <v>403</v>
      </c>
      <c r="K15" s="48" t="s">
        <v>403</v>
      </c>
    </row>
    <row r="16" spans="1:12" x14ac:dyDescent="0.2">
      <c r="A16" s="82" t="s">
        <v>26</v>
      </c>
      <c r="B16" s="83" t="s">
        <v>243</v>
      </c>
      <c r="C16" s="84">
        <v>17</v>
      </c>
      <c r="D16" s="85">
        <v>20.517726898193359</v>
      </c>
      <c r="E16" s="85">
        <v>22.07276860150424</v>
      </c>
      <c r="F16" s="85">
        <v>2.5048720836639404</v>
      </c>
      <c r="G16" s="85">
        <v>44.561405181884766</v>
      </c>
      <c r="H16" s="85">
        <v>0</v>
      </c>
      <c r="I16" s="85">
        <v>58.042736053466797</v>
      </c>
      <c r="J16" s="47" t="s">
        <v>6</v>
      </c>
      <c r="K16" s="48" t="s">
        <v>6</v>
      </c>
    </row>
    <row r="17" spans="1:11" x14ac:dyDescent="0.2">
      <c r="A17" s="82" t="s">
        <v>126</v>
      </c>
      <c r="B17" s="83" t="s">
        <v>257</v>
      </c>
      <c r="C17" s="84">
        <v>1</v>
      </c>
      <c r="D17" s="85">
        <v>0</v>
      </c>
      <c r="E17" s="85">
        <v>22.07276860150424</v>
      </c>
      <c r="F17" s="85">
        <v>0</v>
      </c>
      <c r="G17" s="85">
        <v>90.054428100585938</v>
      </c>
      <c r="H17" s="85">
        <v>0</v>
      </c>
      <c r="I17" s="85">
        <v>99.6021728515625</v>
      </c>
      <c r="J17" s="47" t="s">
        <v>403</v>
      </c>
      <c r="K17" s="48" t="s">
        <v>403</v>
      </c>
    </row>
    <row r="18" spans="1:11" x14ac:dyDescent="0.2">
      <c r="A18" s="82" t="s">
        <v>104</v>
      </c>
      <c r="B18" s="83" t="s">
        <v>188</v>
      </c>
      <c r="C18" s="84">
        <v>24</v>
      </c>
      <c r="D18" s="85">
        <v>22.951692581176758</v>
      </c>
      <c r="E18" s="85">
        <v>22.07276860150424</v>
      </c>
      <c r="F18" s="85">
        <v>6.4394421577453613</v>
      </c>
      <c r="G18" s="85">
        <v>41.326923370361328</v>
      </c>
      <c r="H18" s="85">
        <v>2.1334778517484665E-2</v>
      </c>
      <c r="I18" s="85">
        <v>53.04608154296875</v>
      </c>
      <c r="J18" s="47" t="s">
        <v>6</v>
      </c>
      <c r="K18" s="48" t="s">
        <v>6</v>
      </c>
    </row>
    <row r="19" spans="1:11" x14ac:dyDescent="0.2">
      <c r="A19" s="82" t="s">
        <v>48</v>
      </c>
      <c r="B19" s="83" t="s">
        <v>279</v>
      </c>
      <c r="C19" s="84">
        <v>1</v>
      </c>
      <c r="D19" s="85">
        <v>68.153266906738281</v>
      </c>
      <c r="E19" s="85">
        <v>22.07276860150424</v>
      </c>
      <c r="F19" s="85">
        <v>0</v>
      </c>
      <c r="G19" s="85">
        <v>90.054428100585938</v>
      </c>
      <c r="H19" s="85">
        <v>0</v>
      </c>
      <c r="I19" s="85">
        <v>99.6021728515625</v>
      </c>
      <c r="J19" s="47" t="s">
        <v>403</v>
      </c>
      <c r="K19" s="48" t="s">
        <v>403</v>
      </c>
    </row>
    <row r="20" spans="1:11" x14ac:dyDescent="0.2">
      <c r="A20" s="82" t="s">
        <v>88</v>
      </c>
      <c r="B20" s="83" t="s">
        <v>183</v>
      </c>
      <c r="C20" s="84">
        <v>14</v>
      </c>
      <c r="D20" s="85">
        <v>12.628314971923828</v>
      </c>
      <c r="E20" s="85">
        <v>22.07276860150424</v>
      </c>
      <c r="F20" s="85">
        <v>0.66768002510070801</v>
      </c>
      <c r="G20" s="85">
        <v>46.431575775146484</v>
      </c>
      <c r="H20" s="85">
        <v>0</v>
      </c>
      <c r="I20" s="85">
        <v>61.857433319091797</v>
      </c>
      <c r="J20" s="47" t="s">
        <v>6</v>
      </c>
      <c r="K20" s="48" t="s">
        <v>6</v>
      </c>
    </row>
    <row r="21" spans="1:11" x14ac:dyDescent="0.2">
      <c r="A21" s="82" t="s">
        <v>90</v>
      </c>
      <c r="B21" s="83" t="s">
        <v>315</v>
      </c>
      <c r="C21" s="84">
        <v>1</v>
      </c>
      <c r="D21" s="85">
        <v>64.259490966796875</v>
      </c>
      <c r="E21" s="85">
        <v>22.07276860150424</v>
      </c>
      <c r="F21" s="85">
        <v>0</v>
      </c>
      <c r="G21" s="85">
        <v>90.054428100585938</v>
      </c>
      <c r="H21" s="85">
        <v>0</v>
      </c>
      <c r="I21" s="85">
        <v>99.6021728515625</v>
      </c>
      <c r="J21" s="47" t="s">
        <v>403</v>
      </c>
      <c r="K21" s="48" t="s">
        <v>403</v>
      </c>
    </row>
    <row r="22" spans="1:11" x14ac:dyDescent="0.2">
      <c r="A22" s="82" t="s">
        <v>8</v>
      </c>
      <c r="B22" s="83" t="s">
        <v>139</v>
      </c>
      <c r="C22" s="84">
        <v>1</v>
      </c>
      <c r="D22" s="85">
        <v>37.408180236816406</v>
      </c>
      <c r="E22" s="85">
        <v>22.07276860150424</v>
      </c>
      <c r="F22" s="85">
        <v>0</v>
      </c>
      <c r="G22" s="85">
        <v>90.054428100585938</v>
      </c>
      <c r="H22" s="85">
        <v>0</v>
      </c>
      <c r="I22" s="85">
        <v>99.6021728515625</v>
      </c>
      <c r="J22" s="47" t="s">
        <v>403</v>
      </c>
      <c r="K22" s="48" t="s">
        <v>403</v>
      </c>
    </row>
    <row r="23" spans="1:11" x14ac:dyDescent="0.2">
      <c r="A23" s="82" t="s">
        <v>81</v>
      </c>
      <c r="B23" s="83" t="s">
        <v>233</v>
      </c>
      <c r="C23" s="84">
        <v>4</v>
      </c>
      <c r="D23" s="85">
        <v>13.295794486999512</v>
      </c>
      <c r="E23" s="85">
        <v>22.07276860150424</v>
      </c>
      <c r="F23" s="85">
        <v>0</v>
      </c>
      <c r="G23" s="85">
        <v>63.957778930664063</v>
      </c>
      <c r="H23" s="85">
        <v>0</v>
      </c>
      <c r="I23" s="85">
        <v>93.738197326660156</v>
      </c>
      <c r="J23" s="47" t="s">
        <v>403</v>
      </c>
      <c r="K23" s="48" t="s">
        <v>403</v>
      </c>
    </row>
    <row r="24" spans="1:11" x14ac:dyDescent="0.2">
      <c r="A24" s="82" t="s">
        <v>91</v>
      </c>
      <c r="B24" s="83" t="s">
        <v>280</v>
      </c>
      <c r="C24" s="84">
        <v>5</v>
      </c>
      <c r="D24" s="85">
        <v>55.585647583007813</v>
      </c>
      <c r="E24" s="85">
        <v>22.07276860150424</v>
      </c>
      <c r="F24" s="85">
        <v>0</v>
      </c>
      <c r="G24" s="85">
        <v>57.966201782226563</v>
      </c>
      <c r="H24" s="85">
        <v>0</v>
      </c>
      <c r="I24" s="85">
        <v>80.0712890625</v>
      </c>
      <c r="J24" s="47" t="s">
        <v>403</v>
      </c>
      <c r="K24" s="48" t="s">
        <v>403</v>
      </c>
    </row>
    <row r="25" spans="1:11" x14ac:dyDescent="0.2">
      <c r="A25" s="82" t="s">
        <v>67</v>
      </c>
      <c r="B25" s="83" t="s">
        <v>170</v>
      </c>
      <c r="C25" s="84">
        <v>1</v>
      </c>
      <c r="D25" s="85">
        <v>29.832353591918945</v>
      </c>
      <c r="E25" s="85">
        <v>22.07276860150424</v>
      </c>
      <c r="F25" s="85">
        <v>0</v>
      </c>
      <c r="G25" s="85">
        <v>90.054428100585938</v>
      </c>
      <c r="H25" s="85">
        <v>0</v>
      </c>
      <c r="I25" s="85">
        <v>99.6021728515625</v>
      </c>
      <c r="J25" s="47" t="s">
        <v>403</v>
      </c>
      <c r="K25" s="48" t="s">
        <v>403</v>
      </c>
    </row>
    <row r="26" spans="1:11" x14ac:dyDescent="0.2">
      <c r="A26" s="82" t="s">
        <v>109</v>
      </c>
      <c r="B26" s="83" t="s">
        <v>234</v>
      </c>
      <c r="C26" s="84">
        <v>26</v>
      </c>
      <c r="D26" s="85">
        <v>29.064189910888672</v>
      </c>
      <c r="E26" s="85">
        <v>22.07276860150424</v>
      </c>
      <c r="F26" s="85">
        <v>7.6953024864196777</v>
      </c>
      <c r="G26" s="85">
        <v>40.969875335693359</v>
      </c>
      <c r="H26" s="85">
        <v>0.3779640793800354</v>
      </c>
      <c r="I26" s="85">
        <v>51.978176116943359</v>
      </c>
      <c r="J26" s="47" t="s">
        <v>6</v>
      </c>
      <c r="K26" s="48" t="s">
        <v>6</v>
      </c>
    </row>
    <row r="27" spans="1:11" x14ac:dyDescent="0.2">
      <c r="A27" s="82" t="s">
        <v>82</v>
      </c>
      <c r="B27" s="83" t="s">
        <v>180</v>
      </c>
      <c r="C27" s="84">
        <v>14</v>
      </c>
      <c r="D27" s="85">
        <v>51.925510406494141</v>
      </c>
      <c r="E27" s="85">
        <v>22.07276860150424</v>
      </c>
      <c r="F27" s="85">
        <v>0.66768002510070801</v>
      </c>
      <c r="G27" s="85">
        <v>46.431575775146484</v>
      </c>
      <c r="H27" s="85">
        <v>0</v>
      </c>
      <c r="I27" s="85">
        <v>61.857433319091797</v>
      </c>
      <c r="J27" s="47" t="s">
        <v>6</v>
      </c>
      <c r="K27" s="48" t="s">
        <v>6</v>
      </c>
    </row>
    <row r="28" spans="1:11" x14ac:dyDescent="0.2">
      <c r="A28" s="82" t="s">
        <v>98</v>
      </c>
      <c r="B28" s="83" t="s">
        <v>187</v>
      </c>
      <c r="C28" s="84">
        <v>6</v>
      </c>
      <c r="D28" s="85">
        <v>57.911613464355469</v>
      </c>
      <c r="E28" s="85">
        <v>22.07276860150424</v>
      </c>
      <c r="F28" s="85">
        <v>0</v>
      </c>
      <c r="G28" s="85">
        <v>56.616157531738281</v>
      </c>
      <c r="H28" s="85">
        <v>0</v>
      </c>
      <c r="I28" s="85">
        <v>80.56878662109375</v>
      </c>
      <c r="J28" s="47" t="s">
        <v>403</v>
      </c>
      <c r="K28" s="48" t="s">
        <v>403</v>
      </c>
    </row>
    <row r="29" spans="1:11" x14ac:dyDescent="0.2">
      <c r="A29" s="82" t="s">
        <v>73</v>
      </c>
      <c r="B29" s="83" t="s">
        <v>283</v>
      </c>
      <c r="C29" s="84">
        <v>10</v>
      </c>
      <c r="D29" s="85">
        <v>20.672473907470703</v>
      </c>
      <c r="E29" s="85">
        <v>22.07276860150424</v>
      </c>
      <c r="F29" s="85">
        <v>0</v>
      </c>
      <c r="G29" s="85">
        <v>49.203910827636719</v>
      </c>
      <c r="H29" s="85">
        <v>0</v>
      </c>
      <c r="I29" s="85">
        <v>68.224090576171875</v>
      </c>
      <c r="J29" s="47" t="s">
        <v>6</v>
      </c>
      <c r="K29" s="48" t="s">
        <v>6</v>
      </c>
    </row>
    <row r="30" spans="1:11" x14ac:dyDescent="0.2">
      <c r="A30" s="82" t="s">
        <v>92</v>
      </c>
      <c r="B30" s="83" t="s">
        <v>184</v>
      </c>
      <c r="C30" s="84">
        <v>1</v>
      </c>
      <c r="D30" s="85">
        <v>0</v>
      </c>
      <c r="E30" s="85">
        <v>22.07276860150424</v>
      </c>
      <c r="F30" s="85">
        <v>0</v>
      </c>
      <c r="G30" s="85">
        <v>90.054428100585938</v>
      </c>
      <c r="H30" s="85">
        <v>0</v>
      </c>
      <c r="I30" s="85">
        <v>99.6021728515625</v>
      </c>
      <c r="J30" s="47" t="s">
        <v>403</v>
      </c>
      <c r="K30" s="48" t="s">
        <v>403</v>
      </c>
    </row>
    <row r="31" spans="1:11" x14ac:dyDescent="0.2">
      <c r="A31" s="82" t="s">
        <v>61</v>
      </c>
      <c r="B31" s="83" t="s">
        <v>168</v>
      </c>
      <c r="C31" s="84">
        <v>2</v>
      </c>
      <c r="D31" s="85">
        <v>0</v>
      </c>
      <c r="E31" s="85">
        <v>22.07276860150424</v>
      </c>
      <c r="F31" s="85">
        <v>0</v>
      </c>
      <c r="G31" s="85">
        <v>80.217109680175781</v>
      </c>
      <c r="H31" s="85">
        <v>0</v>
      </c>
      <c r="I31" s="85">
        <v>99.20867919921875</v>
      </c>
      <c r="J31" s="47" t="s">
        <v>403</v>
      </c>
      <c r="K31" s="48" t="s">
        <v>403</v>
      </c>
    </row>
    <row r="32" spans="1:11" x14ac:dyDescent="0.2">
      <c r="A32" s="82" t="s">
        <v>27</v>
      </c>
      <c r="B32" s="83" t="s">
        <v>148</v>
      </c>
      <c r="C32" s="84">
        <v>1</v>
      </c>
      <c r="D32" s="85">
        <v>0</v>
      </c>
      <c r="E32" s="85">
        <v>22.07276860150424</v>
      </c>
      <c r="F32" s="85">
        <v>0</v>
      </c>
      <c r="G32" s="85">
        <v>90.054428100585938</v>
      </c>
      <c r="H32" s="85">
        <v>0</v>
      </c>
      <c r="I32" s="85">
        <v>99.6021728515625</v>
      </c>
      <c r="J32" s="47" t="s">
        <v>403</v>
      </c>
      <c r="K32" s="48" t="s">
        <v>403</v>
      </c>
    </row>
    <row r="33" spans="1:11" x14ac:dyDescent="0.2">
      <c r="A33" s="82" t="s">
        <v>111</v>
      </c>
      <c r="B33" s="83" t="s">
        <v>192</v>
      </c>
      <c r="C33" s="84">
        <v>38</v>
      </c>
      <c r="D33" s="85">
        <v>32.966876983642578</v>
      </c>
      <c r="E33" s="85">
        <v>22.07276860150424</v>
      </c>
      <c r="F33" s="85">
        <v>10.708371162414551</v>
      </c>
      <c r="G33" s="85">
        <v>38.342674255371094</v>
      </c>
      <c r="H33" s="85">
        <v>4.165316104888916</v>
      </c>
      <c r="I33" s="85">
        <v>47.11260986328125</v>
      </c>
      <c r="J33" s="47"/>
      <c r="K33" s="48"/>
    </row>
    <row r="34" spans="1:11" x14ac:dyDescent="0.2">
      <c r="A34" s="82" t="s">
        <v>264</v>
      </c>
      <c r="B34" s="83" t="s">
        <v>265</v>
      </c>
      <c r="C34" s="84">
        <v>5</v>
      </c>
      <c r="D34" s="85">
        <v>22.843944549560547</v>
      </c>
      <c r="E34" s="85">
        <v>22.07276860150424</v>
      </c>
      <c r="F34" s="85">
        <v>0</v>
      </c>
      <c r="G34" s="85">
        <v>57.966201782226563</v>
      </c>
      <c r="H34" s="85">
        <v>0</v>
      </c>
      <c r="I34" s="85">
        <v>80.0712890625</v>
      </c>
      <c r="J34" s="47" t="s">
        <v>403</v>
      </c>
      <c r="K34" s="48" t="s">
        <v>403</v>
      </c>
    </row>
    <row r="35" spans="1:11" x14ac:dyDescent="0.2">
      <c r="A35" s="82" t="s">
        <v>86</v>
      </c>
      <c r="B35" s="83" t="s">
        <v>182</v>
      </c>
      <c r="C35" s="84">
        <v>4</v>
      </c>
      <c r="D35" s="85">
        <v>16.739692687988281</v>
      </c>
      <c r="E35" s="85">
        <v>22.07276860150424</v>
      </c>
      <c r="F35" s="85">
        <v>0</v>
      </c>
      <c r="G35" s="85">
        <v>63.957778930664063</v>
      </c>
      <c r="H35" s="85">
        <v>0</v>
      </c>
      <c r="I35" s="85">
        <v>93.738197326660156</v>
      </c>
      <c r="J35" s="47" t="s">
        <v>403</v>
      </c>
      <c r="K35" s="48" t="s">
        <v>403</v>
      </c>
    </row>
    <row r="36" spans="1:11" x14ac:dyDescent="0.2">
      <c r="A36" s="82" t="s">
        <v>17</v>
      </c>
      <c r="B36" s="83" t="s">
        <v>286</v>
      </c>
      <c r="C36" s="84">
        <v>8</v>
      </c>
      <c r="D36" s="85">
        <v>0</v>
      </c>
      <c r="E36" s="85">
        <v>22.07276860150424</v>
      </c>
      <c r="F36" s="85">
        <v>0</v>
      </c>
      <c r="G36" s="85">
        <v>51.555580139160156</v>
      </c>
      <c r="H36" s="85">
        <v>0</v>
      </c>
      <c r="I36" s="85">
        <v>73.091926574707031</v>
      </c>
      <c r="J36" s="47" t="s">
        <v>403</v>
      </c>
      <c r="K36" s="48" t="s">
        <v>403</v>
      </c>
    </row>
    <row r="37" spans="1:11" x14ac:dyDescent="0.2">
      <c r="A37" s="82" t="s">
        <v>40</v>
      </c>
      <c r="B37" s="83" t="s">
        <v>156</v>
      </c>
      <c r="C37" s="84">
        <v>3</v>
      </c>
      <c r="D37" s="85">
        <v>52.62359619140625</v>
      </c>
      <c r="E37" s="85">
        <v>22.07276860150424</v>
      </c>
      <c r="F37" s="85">
        <v>0</v>
      </c>
      <c r="G37" s="85">
        <v>64.525131225585938</v>
      </c>
      <c r="H37" s="85">
        <v>0</v>
      </c>
      <c r="I37" s="85">
        <v>97.90130615234375</v>
      </c>
      <c r="J37" s="47" t="s">
        <v>403</v>
      </c>
      <c r="K37" s="48" t="s">
        <v>403</v>
      </c>
    </row>
    <row r="38" spans="1:11" x14ac:dyDescent="0.2">
      <c r="A38" s="82" t="s">
        <v>64</v>
      </c>
      <c r="B38" s="83" t="s">
        <v>266</v>
      </c>
      <c r="C38" s="84">
        <v>15</v>
      </c>
      <c r="D38" s="85">
        <v>21.6015625</v>
      </c>
      <c r="E38" s="85">
        <v>22.07276860150424</v>
      </c>
      <c r="F38" s="85">
        <v>1.2213596105575562</v>
      </c>
      <c r="G38" s="85">
        <v>45.487812042236328</v>
      </c>
      <c r="H38" s="85">
        <v>0</v>
      </c>
      <c r="I38" s="85">
        <v>59.684432983398438</v>
      </c>
      <c r="J38" s="47" t="s">
        <v>6</v>
      </c>
      <c r="K38" s="48" t="s">
        <v>6</v>
      </c>
    </row>
    <row r="39" spans="1:11" x14ac:dyDescent="0.2">
      <c r="A39" s="82" t="s">
        <v>113</v>
      </c>
      <c r="B39" s="83" t="s">
        <v>194</v>
      </c>
      <c r="C39" s="84">
        <v>25</v>
      </c>
      <c r="D39" s="85">
        <v>35.227897644042969</v>
      </c>
      <c r="E39" s="85">
        <v>22.07276860150424</v>
      </c>
      <c r="F39" s="85">
        <v>7.0013113021850586</v>
      </c>
      <c r="G39" s="85">
        <v>41.189098358154297</v>
      </c>
      <c r="H39" s="85">
        <v>0.18626408278942108</v>
      </c>
      <c r="I39" s="85">
        <v>51.954929351806641</v>
      </c>
      <c r="J39" s="47" t="s">
        <v>6</v>
      </c>
      <c r="K39" s="48" t="s">
        <v>6</v>
      </c>
    </row>
    <row r="40" spans="1:11" x14ac:dyDescent="0.2">
      <c r="A40" s="82" t="s">
        <v>94</v>
      </c>
      <c r="B40" s="83" t="s">
        <v>185</v>
      </c>
      <c r="C40" s="84">
        <v>18</v>
      </c>
      <c r="D40" s="85">
        <v>19.630815505981445</v>
      </c>
      <c r="E40" s="85">
        <v>22.07276860150424</v>
      </c>
      <c r="F40" s="85">
        <v>3.2931315898895264</v>
      </c>
      <c r="G40" s="85">
        <v>43.730415344238281</v>
      </c>
      <c r="H40" s="85">
        <v>0</v>
      </c>
      <c r="I40" s="85">
        <v>57.157855987548828</v>
      </c>
      <c r="J40" s="47" t="s">
        <v>6</v>
      </c>
      <c r="K40" s="48" t="s">
        <v>6</v>
      </c>
    </row>
    <row r="41" spans="1:11" x14ac:dyDescent="0.2">
      <c r="A41" s="82" t="s">
        <v>44</v>
      </c>
      <c r="B41" s="83" t="s">
        <v>244</v>
      </c>
      <c r="C41" s="84">
        <v>1</v>
      </c>
      <c r="D41" s="85">
        <v>0</v>
      </c>
      <c r="E41" s="85">
        <v>22.07276860150424</v>
      </c>
      <c r="F41" s="85">
        <v>0</v>
      </c>
      <c r="G41" s="85">
        <v>90.054428100585938</v>
      </c>
      <c r="H41" s="85">
        <v>0</v>
      </c>
      <c r="I41" s="85">
        <v>99.6021728515625</v>
      </c>
      <c r="J41" s="47" t="s">
        <v>403</v>
      </c>
      <c r="K41" s="48" t="s">
        <v>403</v>
      </c>
    </row>
    <row r="42" spans="1:11" x14ac:dyDescent="0.2">
      <c r="A42" s="82" t="s">
        <v>110</v>
      </c>
      <c r="B42" s="83" t="s">
        <v>191</v>
      </c>
      <c r="C42" s="84">
        <v>33</v>
      </c>
      <c r="D42" s="85">
        <v>29.877511978149414</v>
      </c>
      <c r="E42" s="85">
        <v>22.07276860150424</v>
      </c>
      <c r="F42" s="85">
        <v>9.5237588882446289</v>
      </c>
      <c r="G42" s="85">
        <v>39.106678009033203</v>
      </c>
      <c r="H42" s="85">
        <v>3.1329898834228516</v>
      </c>
      <c r="I42" s="85">
        <v>48.552379608154297</v>
      </c>
      <c r="J42" s="47"/>
      <c r="K42" s="48"/>
    </row>
    <row r="43" spans="1:11" x14ac:dyDescent="0.2">
      <c r="A43" s="82" t="s">
        <v>50</v>
      </c>
      <c r="B43" s="83" t="s">
        <v>287</v>
      </c>
      <c r="C43" s="84">
        <v>5</v>
      </c>
      <c r="D43" s="85">
        <v>25.699113845825195</v>
      </c>
      <c r="E43" s="85">
        <v>22.07276860150424</v>
      </c>
      <c r="F43" s="85">
        <v>0</v>
      </c>
      <c r="G43" s="85">
        <v>57.966201782226563</v>
      </c>
      <c r="H43" s="85">
        <v>0</v>
      </c>
      <c r="I43" s="85">
        <v>80.0712890625</v>
      </c>
      <c r="J43" s="47" t="s">
        <v>403</v>
      </c>
      <c r="K43" s="48" t="s">
        <v>403</v>
      </c>
    </row>
    <row r="44" spans="1:11" x14ac:dyDescent="0.2">
      <c r="A44" s="82" t="s">
        <v>84</v>
      </c>
      <c r="B44" s="83" t="s">
        <v>181</v>
      </c>
      <c r="C44" s="84">
        <v>1</v>
      </c>
      <c r="D44" s="85">
        <v>0</v>
      </c>
      <c r="E44" s="85">
        <v>22.07276860150424</v>
      </c>
      <c r="F44" s="85">
        <v>0</v>
      </c>
      <c r="G44" s="85">
        <v>90.054428100585938</v>
      </c>
      <c r="H44" s="85">
        <v>0</v>
      </c>
      <c r="I44" s="85">
        <v>99.6021728515625</v>
      </c>
      <c r="J44" s="47" t="s">
        <v>403</v>
      </c>
      <c r="K44" s="48" t="s">
        <v>403</v>
      </c>
    </row>
    <row r="45" spans="1:11" x14ac:dyDescent="0.2">
      <c r="A45" s="82" t="s">
        <v>78</v>
      </c>
      <c r="B45" s="83" t="s">
        <v>179</v>
      </c>
      <c r="C45" s="84">
        <v>54</v>
      </c>
      <c r="D45" s="85">
        <v>25.470001220703125</v>
      </c>
      <c r="E45" s="85">
        <v>22.07276860150424</v>
      </c>
      <c r="F45" s="85">
        <v>13.107429504394531</v>
      </c>
      <c r="G45" s="85">
        <v>36.280971527099609</v>
      </c>
      <c r="H45" s="85">
        <v>7.5473308563232422</v>
      </c>
      <c r="I45" s="85">
        <v>43.683658599853516</v>
      </c>
      <c r="J45" s="47"/>
      <c r="K45" s="48"/>
    </row>
    <row r="46" spans="1:11" x14ac:dyDescent="0.2">
      <c r="A46" s="82" t="s">
        <v>76</v>
      </c>
      <c r="B46" s="83" t="s">
        <v>176</v>
      </c>
      <c r="C46" s="84">
        <v>13</v>
      </c>
      <c r="D46" s="85">
        <v>24.342025756835938</v>
      </c>
      <c r="E46" s="85">
        <v>22.07276860150424</v>
      </c>
      <c r="F46" s="85">
        <v>0.1367262601852417</v>
      </c>
      <c r="G46" s="85">
        <v>46.158687591552734</v>
      </c>
      <c r="H46" s="85">
        <v>0</v>
      </c>
      <c r="I46" s="85">
        <v>61.815528869628906</v>
      </c>
      <c r="J46" s="47" t="s">
        <v>6</v>
      </c>
      <c r="K46" s="48" t="s">
        <v>6</v>
      </c>
    </row>
    <row r="47" spans="1:11" x14ac:dyDescent="0.2">
      <c r="A47" s="82" t="s">
        <v>71</v>
      </c>
      <c r="B47" s="83" t="s">
        <v>172</v>
      </c>
      <c r="C47" s="84">
        <v>30</v>
      </c>
      <c r="D47" s="85">
        <v>29.308687210083008</v>
      </c>
      <c r="E47" s="85">
        <v>22.07276860150424</v>
      </c>
      <c r="F47" s="85">
        <v>8.5699920654296875</v>
      </c>
      <c r="G47" s="85">
        <v>39.729660034179688</v>
      </c>
      <c r="H47" s="85">
        <v>1.6264233589172363</v>
      </c>
      <c r="I47" s="85">
        <v>49.792881011962891</v>
      </c>
      <c r="J47" s="47"/>
      <c r="K47" s="48"/>
    </row>
    <row r="48" spans="1:11" x14ac:dyDescent="0.2">
      <c r="A48" s="82" t="s">
        <v>105</v>
      </c>
      <c r="B48" s="83" t="s">
        <v>318</v>
      </c>
      <c r="C48" s="84">
        <v>29</v>
      </c>
      <c r="D48" s="85">
        <v>7.9923968315124512</v>
      </c>
      <c r="E48" s="85">
        <v>22.07276860150424</v>
      </c>
      <c r="F48" s="85">
        <v>8.247523307800293</v>
      </c>
      <c r="G48" s="85">
        <v>40.163581848144531</v>
      </c>
      <c r="H48" s="85">
        <v>1.2139952182769775</v>
      </c>
      <c r="I48" s="85">
        <v>50.536548614501953</v>
      </c>
      <c r="J48" s="47"/>
      <c r="K48" s="48"/>
    </row>
    <row r="49" spans="1:11" x14ac:dyDescent="0.2">
      <c r="A49" s="82" t="s">
        <v>62</v>
      </c>
      <c r="B49" s="83" t="s">
        <v>288</v>
      </c>
      <c r="C49" s="84">
        <v>3</v>
      </c>
      <c r="D49" s="85">
        <v>44.051662445068359</v>
      </c>
      <c r="E49" s="85">
        <v>22.07276860150424</v>
      </c>
      <c r="F49" s="85">
        <v>0</v>
      </c>
      <c r="G49" s="85">
        <v>64.525131225585938</v>
      </c>
      <c r="H49" s="85">
        <v>0</v>
      </c>
      <c r="I49" s="85">
        <v>97.90130615234375</v>
      </c>
      <c r="J49" s="47" t="s">
        <v>403</v>
      </c>
      <c r="K49" s="48" t="s">
        <v>403</v>
      </c>
    </row>
    <row r="50" spans="1:11" x14ac:dyDescent="0.2">
      <c r="A50" s="82" t="s">
        <v>319</v>
      </c>
      <c r="B50" s="83" t="s">
        <v>320</v>
      </c>
      <c r="C50" s="84">
        <v>18</v>
      </c>
      <c r="D50" s="85">
        <v>37.600261688232422</v>
      </c>
      <c r="E50" s="85">
        <v>22.07276860150424</v>
      </c>
      <c r="F50" s="85">
        <v>3.2931315898895264</v>
      </c>
      <c r="G50" s="85">
        <v>43.730415344238281</v>
      </c>
      <c r="H50" s="85">
        <v>0</v>
      </c>
      <c r="I50" s="85">
        <v>57.157855987548828</v>
      </c>
      <c r="J50" s="47" t="s">
        <v>6</v>
      </c>
      <c r="K50" s="48" t="s">
        <v>6</v>
      </c>
    </row>
    <row r="51" spans="1:11" x14ac:dyDescent="0.2">
      <c r="A51" s="82" t="s">
        <v>93</v>
      </c>
      <c r="B51" s="83" t="s">
        <v>304</v>
      </c>
      <c r="C51" s="84">
        <v>2</v>
      </c>
      <c r="D51" s="85">
        <v>0</v>
      </c>
      <c r="E51" s="85">
        <v>22.07276860150424</v>
      </c>
      <c r="F51" s="85">
        <v>0</v>
      </c>
      <c r="G51" s="85">
        <v>80.217109680175781</v>
      </c>
      <c r="H51" s="85">
        <v>0</v>
      </c>
      <c r="I51" s="85">
        <v>99.20867919921875</v>
      </c>
      <c r="J51" s="47" t="s">
        <v>403</v>
      </c>
      <c r="K51" s="48" t="s">
        <v>403</v>
      </c>
    </row>
    <row r="52" spans="1:11" x14ac:dyDescent="0.2">
      <c r="A52" s="82" t="s">
        <v>103</v>
      </c>
      <c r="B52" s="83" t="s">
        <v>305</v>
      </c>
      <c r="C52" s="84">
        <v>15</v>
      </c>
      <c r="D52" s="85">
        <v>28.71003532409668</v>
      </c>
      <c r="E52" s="85">
        <v>22.07276860150424</v>
      </c>
      <c r="F52" s="85">
        <v>1.2213596105575562</v>
      </c>
      <c r="G52" s="85">
        <v>45.487812042236328</v>
      </c>
      <c r="H52" s="85">
        <v>0</v>
      </c>
      <c r="I52" s="85">
        <v>59.684432983398438</v>
      </c>
      <c r="J52" s="47" t="s">
        <v>6</v>
      </c>
      <c r="K52" s="48" t="s">
        <v>6</v>
      </c>
    </row>
    <row r="53" spans="1:11" x14ac:dyDescent="0.2">
      <c r="A53" s="82" t="s">
        <v>99</v>
      </c>
      <c r="B53" s="83" t="s">
        <v>303</v>
      </c>
      <c r="C53" s="84">
        <v>3</v>
      </c>
      <c r="D53" s="85">
        <v>0</v>
      </c>
      <c r="E53" s="85">
        <v>22.07276860150424</v>
      </c>
      <c r="F53" s="85">
        <v>0</v>
      </c>
      <c r="G53" s="85">
        <v>64.525131225585938</v>
      </c>
      <c r="H53" s="85">
        <v>0</v>
      </c>
      <c r="I53" s="85">
        <v>97.90130615234375</v>
      </c>
      <c r="J53" s="47" t="s">
        <v>403</v>
      </c>
      <c r="K53" s="48" t="s">
        <v>403</v>
      </c>
    </row>
    <row r="54" spans="1:11" x14ac:dyDescent="0.2">
      <c r="A54" s="82" t="s">
        <v>42</v>
      </c>
      <c r="B54" s="83" t="s">
        <v>159</v>
      </c>
      <c r="C54" s="84">
        <v>1</v>
      </c>
      <c r="D54" s="85">
        <v>0</v>
      </c>
      <c r="E54" s="85">
        <v>22.07276860150424</v>
      </c>
      <c r="F54" s="85">
        <v>0</v>
      </c>
      <c r="G54" s="85">
        <v>90.054428100585938</v>
      </c>
      <c r="H54" s="85">
        <v>0</v>
      </c>
      <c r="I54" s="85">
        <v>99.6021728515625</v>
      </c>
      <c r="J54" s="47" t="s">
        <v>403</v>
      </c>
      <c r="K54" s="48" t="s">
        <v>403</v>
      </c>
    </row>
    <row r="55" spans="1:11" x14ac:dyDescent="0.2">
      <c r="A55" s="102" t="s">
        <v>13</v>
      </c>
      <c r="B55" s="103" t="s">
        <v>260</v>
      </c>
      <c r="C55" s="104">
        <v>1</v>
      </c>
      <c r="D55" s="85">
        <v>0</v>
      </c>
      <c r="E55" s="85">
        <v>22.07276860150424</v>
      </c>
      <c r="F55" s="85">
        <v>0</v>
      </c>
      <c r="G55" s="85">
        <v>90.054428100585938</v>
      </c>
      <c r="H55" s="85">
        <v>0</v>
      </c>
      <c r="I55" s="85">
        <v>99.6021728515625</v>
      </c>
      <c r="J55" s="47" t="s">
        <v>403</v>
      </c>
      <c r="K55" s="48" t="s">
        <v>403</v>
      </c>
    </row>
    <row r="56" spans="1:11" ht="15" thickBot="1" x14ac:dyDescent="0.25">
      <c r="A56" s="86" t="s">
        <v>75</v>
      </c>
      <c r="B56" s="54" t="s">
        <v>236</v>
      </c>
      <c r="C56" s="87">
        <v>1</v>
      </c>
      <c r="D56" s="88">
        <v>0</v>
      </c>
      <c r="E56" s="89">
        <v>22.07276860150424</v>
      </c>
      <c r="F56" s="88">
        <v>0</v>
      </c>
      <c r="G56" s="88">
        <v>89.820747375488281</v>
      </c>
      <c r="H56" s="88">
        <v>0</v>
      </c>
      <c r="I56" s="88">
        <v>99.592826843261719</v>
      </c>
      <c r="J56" s="52" t="s">
        <v>403</v>
      </c>
      <c r="K56" s="53" t="s">
        <v>403</v>
      </c>
    </row>
    <row r="57" spans="1:11" x14ac:dyDescent="0.2">
      <c r="A57" s="49"/>
      <c r="B57" s="96"/>
      <c r="C57" s="50"/>
      <c r="D57" s="97"/>
      <c r="E57" s="97"/>
      <c r="F57" s="97"/>
      <c r="G57" s="97"/>
      <c r="H57" s="97"/>
      <c r="I57" s="97"/>
      <c r="J57" s="50"/>
      <c r="K57" s="50"/>
    </row>
    <row r="58" spans="1:11" x14ac:dyDescent="0.2">
      <c r="A58" s="49"/>
      <c r="B58" s="49"/>
      <c r="C58" s="50"/>
      <c r="D58" s="51"/>
      <c r="E58" s="51"/>
      <c r="F58" s="51"/>
      <c r="G58" s="51"/>
      <c r="H58" s="51"/>
      <c r="I58" s="51"/>
      <c r="J58" s="50"/>
      <c r="K58" s="50"/>
    </row>
    <row r="59" spans="1:11" ht="37.5" customHeight="1" thickBot="1" x14ac:dyDescent="0.3">
      <c r="A59" s="125" t="s">
        <v>338</v>
      </c>
      <c r="B59" s="125"/>
    </row>
    <row r="60" spans="1:11" ht="30.75" thickBot="1" x14ac:dyDescent="0.25">
      <c r="A60" s="25" t="s">
        <v>196</v>
      </c>
      <c r="B60" s="26" t="s">
        <v>120</v>
      </c>
      <c r="C60" s="50"/>
      <c r="D60" s="51"/>
      <c r="E60" s="51"/>
      <c r="F60" s="51"/>
      <c r="G60" s="51"/>
      <c r="H60" s="51"/>
      <c r="I60" s="51"/>
      <c r="J60" s="50"/>
      <c r="K60" s="50"/>
    </row>
    <row r="61" spans="1:11" ht="15" thickBot="1" x14ac:dyDescent="0.25">
      <c r="A61" s="98" t="s">
        <v>46</v>
      </c>
      <c r="B61" s="99" t="s">
        <v>160</v>
      </c>
      <c r="C61" s="50"/>
      <c r="D61" s="51"/>
      <c r="E61" s="51"/>
      <c r="F61" s="51"/>
      <c r="G61" s="51"/>
      <c r="H61" s="51"/>
      <c r="I61" s="51"/>
      <c r="J61" s="50"/>
      <c r="K61" s="50"/>
    </row>
    <row r="62" spans="1:11" x14ac:dyDescent="0.2">
      <c r="A62" s="49" t="s">
        <v>402</v>
      </c>
      <c r="B62" s="49"/>
      <c r="C62" s="50"/>
      <c r="D62" s="51"/>
      <c r="E62" s="51"/>
      <c r="F62" s="51"/>
      <c r="G62" s="51"/>
      <c r="H62" s="51"/>
      <c r="I62" s="51"/>
      <c r="J62" s="50"/>
      <c r="K62" s="50"/>
    </row>
    <row r="63" spans="1:11" x14ac:dyDescent="0.2">
      <c r="A63" s="49" t="s">
        <v>401</v>
      </c>
      <c r="B63" s="49"/>
      <c r="C63" s="50"/>
      <c r="D63" s="51"/>
      <c r="E63" s="51"/>
      <c r="F63" s="51"/>
      <c r="G63" s="51"/>
      <c r="H63" s="51"/>
      <c r="I63" s="51"/>
      <c r="J63" s="50"/>
      <c r="K63" s="50"/>
    </row>
    <row r="64" spans="1:11" x14ac:dyDescent="0.2">
      <c r="A64" s="49"/>
      <c r="B64" s="49"/>
      <c r="C64" s="50"/>
      <c r="D64" s="51"/>
      <c r="E64" s="51"/>
      <c r="F64" s="51"/>
      <c r="G64" s="51"/>
      <c r="H64" s="51"/>
      <c r="I64" s="51"/>
      <c r="J64" s="50"/>
      <c r="K64" s="50"/>
    </row>
    <row r="65" spans="1:11" x14ac:dyDescent="0.2">
      <c r="B65" s="49"/>
      <c r="C65" s="50"/>
      <c r="D65" s="51"/>
      <c r="E65" s="51"/>
      <c r="F65" s="51"/>
      <c r="G65" s="51"/>
      <c r="H65" s="51"/>
      <c r="I65" s="51"/>
      <c r="J65" s="50"/>
      <c r="K65" s="50"/>
    </row>
    <row r="66" spans="1:11" ht="37.5" customHeight="1" thickBot="1" x14ac:dyDescent="0.3">
      <c r="A66" s="125" t="s">
        <v>419</v>
      </c>
      <c r="B66" s="125"/>
    </row>
    <row r="67" spans="1:11" ht="30.75" thickBot="1" x14ac:dyDescent="0.25">
      <c r="A67" s="25" t="s">
        <v>196</v>
      </c>
      <c r="B67" s="26" t="s">
        <v>120</v>
      </c>
    </row>
    <row r="68" spans="1:11" x14ac:dyDescent="0.2">
      <c r="A68" s="90" t="s">
        <v>87</v>
      </c>
      <c r="B68" s="91" t="s">
        <v>227</v>
      </c>
    </row>
    <row r="69" spans="1:11" x14ac:dyDescent="0.2">
      <c r="A69" s="94" t="s">
        <v>85</v>
      </c>
      <c r="B69" s="95" t="s">
        <v>273</v>
      </c>
    </row>
    <row r="70" spans="1:11" x14ac:dyDescent="0.2">
      <c r="A70" s="94" t="s">
        <v>79</v>
      </c>
      <c r="B70" s="95" t="s">
        <v>177</v>
      </c>
    </row>
    <row r="71" spans="1:11" x14ac:dyDescent="0.2">
      <c r="A71" s="94" t="s">
        <v>97</v>
      </c>
      <c r="B71" s="95" t="s">
        <v>231</v>
      </c>
    </row>
    <row r="72" spans="1:11" x14ac:dyDescent="0.2">
      <c r="A72" s="94" t="s">
        <v>21</v>
      </c>
      <c r="B72" s="95" t="s">
        <v>144</v>
      </c>
    </row>
    <row r="73" spans="1:11" x14ac:dyDescent="0.2">
      <c r="A73" s="94" t="s">
        <v>127</v>
      </c>
      <c r="B73" s="95" t="s">
        <v>201</v>
      </c>
    </row>
    <row r="74" spans="1:11" x14ac:dyDescent="0.2">
      <c r="A74" s="94" t="s">
        <v>74</v>
      </c>
      <c r="B74" s="95" t="s">
        <v>175</v>
      </c>
    </row>
    <row r="75" spans="1:11" x14ac:dyDescent="0.2">
      <c r="A75" s="94" t="s">
        <v>130</v>
      </c>
      <c r="B75" s="95" t="s">
        <v>204</v>
      </c>
    </row>
    <row r="76" spans="1:11" x14ac:dyDescent="0.2">
      <c r="A76" s="94" t="s">
        <v>56</v>
      </c>
      <c r="B76" s="95" t="s">
        <v>167</v>
      </c>
    </row>
    <row r="77" spans="1:11" x14ac:dyDescent="0.2">
      <c r="A77" s="94" t="s">
        <v>132</v>
      </c>
      <c r="B77" s="95" t="s">
        <v>284</v>
      </c>
    </row>
    <row r="78" spans="1:11" x14ac:dyDescent="0.2">
      <c r="A78" s="94" t="s">
        <v>59</v>
      </c>
      <c r="B78" s="95" t="s">
        <v>285</v>
      </c>
    </row>
    <row r="79" spans="1:11" x14ac:dyDescent="0.2">
      <c r="A79" s="94" t="s">
        <v>133</v>
      </c>
      <c r="B79" s="95" t="s">
        <v>296</v>
      </c>
    </row>
    <row r="80" spans="1:11" x14ac:dyDescent="0.2">
      <c r="A80" s="94" t="s">
        <v>112</v>
      </c>
      <c r="B80" s="95" t="s">
        <v>193</v>
      </c>
    </row>
    <row r="81" spans="1:2" x14ac:dyDescent="0.2">
      <c r="A81" s="94" t="s">
        <v>23</v>
      </c>
      <c r="B81" s="95" t="s">
        <v>146</v>
      </c>
    </row>
    <row r="82" spans="1:2" x14ac:dyDescent="0.2">
      <c r="A82" s="94" t="s">
        <v>70</v>
      </c>
      <c r="B82" s="95" t="s">
        <v>173</v>
      </c>
    </row>
    <row r="83" spans="1:2" x14ac:dyDescent="0.2">
      <c r="A83" s="94" t="s">
        <v>45</v>
      </c>
      <c r="B83" s="95" t="s">
        <v>235</v>
      </c>
    </row>
    <row r="84" spans="1:2" ht="15" thickBot="1" x14ac:dyDescent="0.25">
      <c r="A84" s="92" t="s">
        <v>28</v>
      </c>
      <c r="B84" s="93" t="s">
        <v>149</v>
      </c>
    </row>
    <row r="87" spans="1:2" ht="38.25" customHeight="1" thickBot="1" x14ac:dyDescent="0.25">
      <c r="A87" s="126" t="s">
        <v>253</v>
      </c>
      <c r="B87" s="126"/>
    </row>
    <row r="88" spans="1:2" ht="30.75" thickBot="1" x14ac:dyDescent="0.25">
      <c r="A88" s="15" t="s">
        <v>196</v>
      </c>
      <c r="B88" s="18" t="s">
        <v>120</v>
      </c>
    </row>
    <row r="89" spans="1:2" x14ac:dyDescent="0.2">
      <c r="A89" s="94" t="s">
        <v>34</v>
      </c>
      <c r="B89" s="95" t="s">
        <v>152</v>
      </c>
    </row>
    <row r="90" spans="1:2" x14ac:dyDescent="0.2">
      <c r="A90" s="94" t="s">
        <v>121</v>
      </c>
      <c r="B90" s="95" t="s">
        <v>294</v>
      </c>
    </row>
    <row r="91" spans="1:2" x14ac:dyDescent="0.2">
      <c r="A91" s="94" t="s">
        <v>89</v>
      </c>
      <c r="B91" s="95" t="s">
        <v>269</v>
      </c>
    </row>
    <row r="92" spans="1:2" x14ac:dyDescent="0.2">
      <c r="A92" s="94" t="s">
        <v>122</v>
      </c>
      <c r="B92" s="95" t="s">
        <v>254</v>
      </c>
    </row>
    <row r="93" spans="1:2" x14ac:dyDescent="0.2">
      <c r="A93" s="94" t="s">
        <v>32</v>
      </c>
      <c r="B93" s="95" t="s">
        <v>316</v>
      </c>
    </row>
    <row r="94" spans="1:2" x14ac:dyDescent="0.2">
      <c r="A94" s="94" t="s">
        <v>9</v>
      </c>
      <c r="B94" s="95" t="s">
        <v>141</v>
      </c>
    </row>
    <row r="95" spans="1:2" x14ac:dyDescent="0.2">
      <c r="A95" s="94" t="s">
        <v>33</v>
      </c>
      <c r="B95" s="95" t="s">
        <v>272</v>
      </c>
    </row>
    <row r="96" spans="1:2" x14ac:dyDescent="0.2">
      <c r="A96" s="94" t="s">
        <v>18</v>
      </c>
      <c r="B96" s="95" t="s">
        <v>142</v>
      </c>
    </row>
    <row r="97" spans="1:2" x14ac:dyDescent="0.2">
      <c r="A97" s="94" t="s">
        <v>124</v>
      </c>
      <c r="B97" s="95" t="s">
        <v>255</v>
      </c>
    </row>
    <row r="98" spans="1:2" x14ac:dyDescent="0.2">
      <c r="A98" s="94" t="s">
        <v>36</v>
      </c>
      <c r="B98" s="95" t="s">
        <v>274</v>
      </c>
    </row>
    <row r="99" spans="1:2" x14ac:dyDescent="0.2">
      <c r="A99" s="94" t="s">
        <v>19</v>
      </c>
      <c r="B99" s="95" t="s">
        <v>275</v>
      </c>
    </row>
    <row r="100" spans="1:2" x14ac:dyDescent="0.2">
      <c r="A100" s="94" t="s">
        <v>102</v>
      </c>
      <c r="B100" s="95" t="s">
        <v>276</v>
      </c>
    </row>
    <row r="101" spans="1:2" x14ac:dyDescent="0.2">
      <c r="A101" s="94" t="s">
        <v>125</v>
      </c>
      <c r="B101" s="95" t="s">
        <v>256</v>
      </c>
    </row>
    <row r="102" spans="1:2" x14ac:dyDescent="0.2">
      <c r="A102" s="94" t="s">
        <v>72</v>
      </c>
      <c r="B102" s="95" t="s">
        <v>174</v>
      </c>
    </row>
    <row r="103" spans="1:2" x14ac:dyDescent="0.2">
      <c r="A103" s="94" t="s">
        <v>58</v>
      </c>
      <c r="B103" s="95" t="s">
        <v>229</v>
      </c>
    </row>
    <row r="104" spans="1:2" x14ac:dyDescent="0.2">
      <c r="A104" s="94" t="s">
        <v>83</v>
      </c>
      <c r="B104" s="95" t="s">
        <v>290</v>
      </c>
    </row>
    <row r="105" spans="1:2" x14ac:dyDescent="0.2">
      <c r="A105" s="94" t="s">
        <v>14</v>
      </c>
      <c r="B105" s="95" t="s">
        <v>291</v>
      </c>
    </row>
    <row r="106" spans="1:2" x14ac:dyDescent="0.2">
      <c r="A106" s="94" t="s">
        <v>38</v>
      </c>
      <c r="B106" s="95" t="s">
        <v>154</v>
      </c>
    </row>
    <row r="107" spans="1:2" x14ac:dyDescent="0.2">
      <c r="A107" s="94" t="s">
        <v>29</v>
      </c>
      <c r="B107" s="95" t="s">
        <v>150</v>
      </c>
    </row>
    <row r="108" spans="1:2" x14ac:dyDescent="0.2">
      <c r="A108" s="94" t="s">
        <v>39</v>
      </c>
      <c r="B108" s="95" t="s">
        <v>278</v>
      </c>
    </row>
    <row r="109" spans="1:2" x14ac:dyDescent="0.2">
      <c r="A109" s="94" t="s">
        <v>20</v>
      </c>
      <c r="B109" s="95" t="s">
        <v>143</v>
      </c>
    </row>
    <row r="110" spans="1:2" x14ac:dyDescent="0.2">
      <c r="A110" s="94" t="s">
        <v>31</v>
      </c>
      <c r="B110" s="95" t="s">
        <v>301</v>
      </c>
    </row>
    <row r="111" spans="1:2" x14ac:dyDescent="0.2">
      <c r="A111" s="94" t="s">
        <v>37</v>
      </c>
      <c r="B111" s="95" t="s">
        <v>155</v>
      </c>
    </row>
    <row r="112" spans="1:2" x14ac:dyDescent="0.2">
      <c r="A112" s="94" t="s">
        <v>100</v>
      </c>
      <c r="B112" s="95" t="s">
        <v>232</v>
      </c>
    </row>
    <row r="113" spans="1:2" x14ac:dyDescent="0.2">
      <c r="A113" s="94" t="s">
        <v>96</v>
      </c>
      <c r="B113" s="95" t="s">
        <v>292</v>
      </c>
    </row>
    <row r="114" spans="1:2" x14ac:dyDescent="0.2">
      <c r="A114" s="94" t="s">
        <v>128</v>
      </c>
      <c r="B114" s="95" t="s">
        <v>202</v>
      </c>
    </row>
    <row r="115" spans="1:2" x14ac:dyDescent="0.2">
      <c r="A115" s="94" t="s">
        <v>41</v>
      </c>
      <c r="B115" s="95" t="s">
        <v>157</v>
      </c>
    </row>
    <row r="116" spans="1:2" x14ac:dyDescent="0.2">
      <c r="A116" s="94" t="s">
        <v>22</v>
      </c>
      <c r="B116" s="95" t="s">
        <v>145</v>
      </c>
    </row>
    <row r="117" spans="1:2" x14ac:dyDescent="0.2">
      <c r="A117" s="94" t="s">
        <v>129</v>
      </c>
      <c r="B117" s="95" t="s">
        <v>203</v>
      </c>
    </row>
    <row r="118" spans="1:2" x14ac:dyDescent="0.2">
      <c r="A118" s="94" t="s">
        <v>68</v>
      </c>
      <c r="B118" s="95" t="s">
        <v>281</v>
      </c>
    </row>
    <row r="119" spans="1:2" x14ac:dyDescent="0.2">
      <c r="A119" s="94" t="s">
        <v>51</v>
      </c>
      <c r="B119" s="95" t="s">
        <v>163</v>
      </c>
    </row>
    <row r="120" spans="1:2" x14ac:dyDescent="0.2">
      <c r="A120" s="94" t="s">
        <v>30</v>
      </c>
      <c r="B120" s="95" t="s">
        <v>151</v>
      </c>
    </row>
    <row r="121" spans="1:2" x14ac:dyDescent="0.2">
      <c r="A121" s="94" t="s">
        <v>57</v>
      </c>
      <c r="B121" s="95" t="s">
        <v>282</v>
      </c>
    </row>
    <row r="122" spans="1:2" x14ac:dyDescent="0.2">
      <c r="A122" s="94" t="s">
        <v>80</v>
      </c>
      <c r="B122" s="95" t="s">
        <v>178</v>
      </c>
    </row>
    <row r="123" spans="1:2" x14ac:dyDescent="0.2">
      <c r="A123" s="94" t="s">
        <v>101</v>
      </c>
      <c r="B123" s="95" t="s">
        <v>317</v>
      </c>
    </row>
    <row r="124" spans="1:2" x14ac:dyDescent="0.2">
      <c r="A124" s="94" t="s">
        <v>107</v>
      </c>
      <c r="B124" s="95" t="s">
        <v>190</v>
      </c>
    </row>
    <row r="125" spans="1:2" x14ac:dyDescent="0.2">
      <c r="A125" s="94" t="s">
        <v>131</v>
      </c>
      <c r="B125" s="95" t="s">
        <v>258</v>
      </c>
    </row>
    <row r="126" spans="1:2" x14ac:dyDescent="0.2">
      <c r="A126" s="94" t="s">
        <v>11</v>
      </c>
      <c r="B126" s="95" t="s">
        <v>140</v>
      </c>
    </row>
    <row r="127" spans="1:2" x14ac:dyDescent="0.2">
      <c r="A127" s="94" t="s">
        <v>12</v>
      </c>
      <c r="B127" s="95" t="s">
        <v>295</v>
      </c>
    </row>
    <row r="128" spans="1:2" x14ac:dyDescent="0.2">
      <c r="A128" s="94" t="s">
        <v>134</v>
      </c>
      <c r="B128" s="95" t="s">
        <v>237</v>
      </c>
    </row>
    <row r="129" spans="1:2" x14ac:dyDescent="0.2">
      <c r="A129" s="94" t="s">
        <v>24</v>
      </c>
      <c r="B129" s="95" t="s">
        <v>293</v>
      </c>
    </row>
    <row r="130" spans="1:2" x14ac:dyDescent="0.2">
      <c r="A130" s="94" t="s">
        <v>135</v>
      </c>
      <c r="B130" s="95" t="s">
        <v>297</v>
      </c>
    </row>
    <row r="131" spans="1:2" x14ac:dyDescent="0.2">
      <c r="A131" s="94" t="s">
        <v>35</v>
      </c>
      <c r="B131" s="95" t="s">
        <v>153</v>
      </c>
    </row>
    <row r="132" spans="1:2" x14ac:dyDescent="0.2">
      <c r="A132" s="94" t="s">
        <v>136</v>
      </c>
      <c r="B132" s="95" t="s">
        <v>340</v>
      </c>
    </row>
    <row r="133" spans="1:2" x14ac:dyDescent="0.2">
      <c r="A133" s="94" t="s">
        <v>137</v>
      </c>
      <c r="B133" s="95" t="s">
        <v>205</v>
      </c>
    </row>
    <row r="134" spans="1:2" x14ac:dyDescent="0.2">
      <c r="A134" s="94" t="s">
        <v>15</v>
      </c>
      <c r="B134" s="95" t="s">
        <v>259</v>
      </c>
    </row>
    <row r="135" spans="1:2" x14ac:dyDescent="0.2">
      <c r="A135" s="94" t="s">
        <v>66</v>
      </c>
      <c r="B135" s="95" t="s">
        <v>302</v>
      </c>
    </row>
    <row r="136" spans="1:2" x14ac:dyDescent="0.2">
      <c r="A136" s="94" t="s">
        <v>55</v>
      </c>
      <c r="B136" s="95" t="s">
        <v>166</v>
      </c>
    </row>
    <row r="137" spans="1:2" x14ac:dyDescent="0.2">
      <c r="A137" s="94" t="s">
        <v>10</v>
      </c>
      <c r="B137" s="95" t="s">
        <v>298</v>
      </c>
    </row>
    <row r="138" spans="1:2" x14ac:dyDescent="0.2">
      <c r="A138" s="94" t="s">
        <v>16</v>
      </c>
      <c r="B138" s="95" t="s">
        <v>238</v>
      </c>
    </row>
    <row r="139" spans="1:2" x14ac:dyDescent="0.2">
      <c r="A139" s="94" t="s">
        <v>25</v>
      </c>
      <c r="B139" s="95" t="s">
        <v>147</v>
      </c>
    </row>
    <row r="140" spans="1:2" x14ac:dyDescent="0.2">
      <c r="A140" s="94" t="s">
        <v>7</v>
      </c>
      <c r="B140" s="95" t="s">
        <v>289</v>
      </c>
    </row>
    <row r="141" spans="1:2" x14ac:dyDescent="0.2">
      <c r="A141" s="94" t="s">
        <v>138</v>
      </c>
      <c r="B141" s="95" t="s">
        <v>261</v>
      </c>
    </row>
    <row r="142" spans="1:2" ht="15" thickBot="1" x14ac:dyDescent="0.25">
      <c r="A142" s="92" t="s">
        <v>69</v>
      </c>
      <c r="B142" s="93" t="s">
        <v>171</v>
      </c>
    </row>
    <row r="143" spans="1:2" x14ac:dyDescent="0.2">
      <c r="B143" s="17"/>
    </row>
  </sheetData>
  <sortState xmlns:xlrd2="http://schemas.microsoft.com/office/spreadsheetml/2017/richdata2" ref="A2:L49">
    <sortCondition ref="C1"/>
  </sortState>
  <mergeCells count="3">
    <mergeCell ref="A66:B66"/>
    <mergeCell ref="A87:B87"/>
    <mergeCell ref="A59:B59"/>
  </mergeCells>
  <conditionalFormatting sqref="F78:F81">
    <cfRule type="duplicateValues" dxfId="3" priority="1"/>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48776-C9CB-43C9-9FA0-C67C1168AE83}">
  <sheetPr codeName="Sheet21">
    <tabColor rgb="FFCC99FF"/>
  </sheetPr>
  <dimension ref="A1:E38"/>
  <sheetViews>
    <sheetView showRowColHeaders="0" zoomScale="90" zoomScaleNormal="90" workbookViewId="0">
      <selection activeCell="B2" sqref="B2"/>
    </sheetView>
  </sheetViews>
  <sheetFormatPr defaultColWidth="9.140625" defaultRowHeight="14.25" x14ac:dyDescent="0.2"/>
  <cols>
    <col min="1" max="1" width="1.7109375" style="7" customWidth="1"/>
    <col min="2" max="2" width="39.85546875" style="7" customWidth="1"/>
    <col min="3" max="3" width="54.7109375" style="7" customWidth="1"/>
    <col min="4" max="4" width="15.5703125" style="7" customWidth="1"/>
    <col min="5" max="5" width="12" style="7" customWidth="1"/>
    <col min="6" max="6" width="15" style="7" customWidth="1"/>
    <col min="7" max="16384" width="9.140625" style="7"/>
  </cols>
  <sheetData>
    <row r="1" spans="1:3" s="5" customFormat="1" ht="9" customHeight="1" x14ac:dyDescent="0.25">
      <c r="A1" s="7"/>
      <c r="B1" s="20"/>
      <c r="C1" s="42"/>
    </row>
    <row r="2" spans="1:3" s="5" customFormat="1" ht="40.5" customHeight="1" x14ac:dyDescent="0.25">
      <c r="B2" s="21" t="s">
        <v>120</v>
      </c>
      <c r="C2" s="46" t="str">
        <f>VLOOKUP('SELECT TRUST'!$L$13,'Trust lookup'!$A$1:$I$129,3,FALSE)</f>
        <v>Airedale NHS Foundation Trust</v>
      </c>
    </row>
    <row r="3" spans="1:3" s="5" customFormat="1" ht="15" x14ac:dyDescent="0.25">
      <c r="A3" s="7"/>
      <c r="B3" s="22" t="s">
        <v>196</v>
      </c>
      <c r="C3" s="46" t="str">
        <f>VLOOKUP('SELECT TRUST'!$L$13,'Trust lookup'!$A$1:$I$129,2,FALSE)</f>
        <v>RCF</v>
      </c>
    </row>
    <row r="4" spans="1:3" s="5" customFormat="1" ht="15" x14ac:dyDescent="0.25">
      <c r="A4" s="7"/>
      <c r="B4" s="23" t="s">
        <v>322</v>
      </c>
      <c r="C4" s="43" t="str">
        <f>IFERROR(IF($C$3=VLOOKUP($C$3,'ALL - data table'!$A$68:$B$84,1,FALSE),"Excluded"),IFERROR(IF($C$3=VLOOKUP($C$3,'ALL - data table'!$A$61:$B$61,1,FALSE),"Excluded outlier"),(IFERROR(VLOOKUP($C$3,'ALL - data table'!$A$2:$I$56,3,FALSE),"No data"))))</f>
        <v>No data</v>
      </c>
    </row>
    <row r="5" spans="1:3" s="5" customFormat="1" ht="15" x14ac:dyDescent="0.25">
      <c r="A5" s="7"/>
      <c r="B5" s="22" t="s">
        <v>195</v>
      </c>
      <c r="C5" s="55" t="str">
        <f>IFERROR(IF($C$3=VLOOKUP($C$3,'ALL - data table'!$A$68:$B$84,1,FALSE),"Excluded"),IFERROR(IF($C$3=VLOOKUP($C$3,'ALL - data table'!$A$61:$B$61,1,FALSE),"Excluded outlier"),(IFERROR(VLOOKUP($C$3,'ALL - data table'!$A$2:$I$56,4,FALSE),"No data"))))</f>
        <v>No data</v>
      </c>
    </row>
    <row r="9" spans="1:3" x14ac:dyDescent="0.2">
      <c r="B9" s="24"/>
    </row>
    <row r="10" spans="1:3" x14ac:dyDescent="0.2">
      <c r="B10" s="24"/>
    </row>
    <row r="11" spans="1:3" x14ac:dyDescent="0.2">
      <c r="B11" s="24"/>
    </row>
    <row r="12" spans="1:3" x14ac:dyDescent="0.2">
      <c r="B12" s="24"/>
    </row>
    <row r="13" spans="1:3" x14ac:dyDescent="0.2">
      <c r="B13" s="24"/>
    </row>
    <row r="16" spans="1:3" ht="15" x14ac:dyDescent="0.25">
      <c r="C16" s="9"/>
    </row>
    <row r="36" spans="5:5" ht="15" x14ac:dyDescent="0.25">
      <c r="E36" s="108" t="s">
        <v>405</v>
      </c>
    </row>
    <row r="37" spans="5:5" ht="15" x14ac:dyDescent="0.25">
      <c r="E37" s="5" t="s">
        <v>410</v>
      </c>
    </row>
    <row r="38" spans="5:5" ht="15" x14ac:dyDescent="0.25">
      <c r="E38" s="5" t="s">
        <v>404</v>
      </c>
    </row>
  </sheetData>
  <sheetProtection algorithmName="SHA-512" hashValue="2HFMA4M6FLQwE0E28Td/+jqt6UpNn/DadCAo7wcjYyvkAAFejqTw65rhPUV4HiqPBn3Jg9FI4PmPSUeNHw847Q==" saltValue="Z3gER53xW8KOmHeCcLk+Pw==" spinCount="100000" sheet="1" selectLockedCells="1" selectUnlockedCells="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9AB64-F984-454D-9C9B-71789BB6FD05}">
  <sheetPr codeName="Sheet22">
    <tabColor rgb="FF66CCFF"/>
  </sheetPr>
  <dimension ref="A1:L140"/>
  <sheetViews>
    <sheetView showGridLines="0" showRowColHeaders="0" zoomScaleNormal="100" workbookViewId="0"/>
  </sheetViews>
  <sheetFormatPr defaultColWidth="9.140625" defaultRowHeight="14.25" x14ac:dyDescent="0.2"/>
  <cols>
    <col min="1" max="1" width="11.140625" style="17" customWidth="1"/>
    <col min="2" max="2" width="67.140625" style="17" customWidth="1"/>
    <col min="3" max="3" width="17.85546875" style="17" customWidth="1"/>
    <col min="4" max="4" width="23.28515625" style="17" customWidth="1"/>
    <col min="5" max="5" width="17" style="17" customWidth="1"/>
    <col min="6" max="6" width="14.28515625" style="17" customWidth="1"/>
    <col min="7" max="7" width="15.5703125" style="17" customWidth="1"/>
    <col min="8" max="8" width="13.42578125" style="17" customWidth="1"/>
    <col min="9" max="9" width="16.5703125" style="17" customWidth="1"/>
    <col min="10" max="10" width="17.140625" style="17" customWidth="1"/>
    <col min="11" max="11" width="17.7109375" style="17" customWidth="1"/>
    <col min="12" max="16384" width="9.140625" style="17"/>
  </cols>
  <sheetData>
    <row r="1" spans="1:12" ht="30.75" customHeight="1" thickBot="1" x14ac:dyDescent="0.25">
      <c r="A1" s="15" t="s">
        <v>196</v>
      </c>
      <c r="B1" s="15" t="s">
        <v>120</v>
      </c>
      <c r="C1" s="15" t="s">
        <v>299</v>
      </c>
      <c r="D1" s="15" t="s">
        <v>245</v>
      </c>
      <c r="E1" s="15" t="s">
        <v>246</v>
      </c>
      <c r="F1" s="15" t="s">
        <v>247</v>
      </c>
      <c r="G1" s="15" t="s">
        <v>248</v>
      </c>
      <c r="H1" s="15" t="s">
        <v>249</v>
      </c>
      <c r="I1" s="15" t="s">
        <v>250</v>
      </c>
      <c r="J1" s="15" t="s">
        <v>240</v>
      </c>
      <c r="K1" s="15" t="s">
        <v>241</v>
      </c>
      <c r="L1" s="16"/>
    </row>
    <row r="2" spans="1:12" x14ac:dyDescent="0.2">
      <c r="A2" s="68" t="s">
        <v>121</v>
      </c>
      <c r="B2" s="72" t="s">
        <v>294</v>
      </c>
      <c r="C2" s="84">
        <v>7</v>
      </c>
      <c r="D2" s="85">
        <v>13.484719276428223</v>
      </c>
      <c r="E2" s="85">
        <v>28</v>
      </c>
      <c r="F2" s="85">
        <v>0</v>
      </c>
      <c r="G2" s="85">
        <v>56.48675537109375</v>
      </c>
      <c r="H2" s="85">
        <v>0</v>
      </c>
      <c r="I2" s="85">
        <v>80.630096435546875</v>
      </c>
      <c r="J2" s="47" t="s">
        <v>403</v>
      </c>
      <c r="K2" s="48" t="s">
        <v>403</v>
      </c>
      <c r="L2" s="17" t="s">
        <v>197</v>
      </c>
    </row>
    <row r="3" spans="1:12" x14ac:dyDescent="0.2">
      <c r="A3" s="68" t="s">
        <v>89</v>
      </c>
      <c r="B3" s="72" t="s">
        <v>269</v>
      </c>
      <c r="C3" s="84">
        <v>14</v>
      </c>
      <c r="D3" s="85">
        <v>24.277082443237305</v>
      </c>
      <c r="E3" s="85">
        <v>28</v>
      </c>
      <c r="F3" s="85">
        <v>1.9497675895690918</v>
      </c>
      <c r="G3" s="85">
        <v>49.360614776611328</v>
      </c>
      <c r="H3" s="85">
        <v>0</v>
      </c>
      <c r="I3" s="85">
        <v>64.149978637695313</v>
      </c>
      <c r="J3" s="47" t="s">
        <v>6</v>
      </c>
      <c r="K3" s="48" t="s">
        <v>6</v>
      </c>
    </row>
    <row r="4" spans="1:12" x14ac:dyDescent="0.2">
      <c r="A4" s="68" t="s">
        <v>122</v>
      </c>
      <c r="B4" s="72" t="s">
        <v>254</v>
      </c>
      <c r="C4" s="84">
        <v>4</v>
      </c>
      <c r="D4" s="85">
        <v>20.455785751342773</v>
      </c>
      <c r="E4" s="85">
        <v>28</v>
      </c>
      <c r="F4" s="85">
        <v>0</v>
      </c>
      <c r="G4" s="85">
        <v>67.548263549804688</v>
      </c>
      <c r="H4" s="85">
        <v>0</v>
      </c>
      <c r="I4" s="85">
        <v>95.934661865234375</v>
      </c>
      <c r="J4" s="47" t="s">
        <v>403</v>
      </c>
      <c r="K4" s="48" t="s">
        <v>403</v>
      </c>
    </row>
    <row r="5" spans="1:12" x14ac:dyDescent="0.2">
      <c r="A5" s="68" t="s">
        <v>32</v>
      </c>
      <c r="B5" s="72" t="s">
        <v>316</v>
      </c>
      <c r="C5" s="84">
        <v>8</v>
      </c>
      <c r="D5" s="85">
        <v>10.722898483276367</v>
      </c>
      <c r="E5" s="85">
        <v>28</v>
      </c>
      <c r="F5" s="85">
        <v>0</v>
      </c>
      <c r="G5" s="85">
        <v>56.531204223632813</v>
      </c>
      <c r="H5" s="85">
        <v>0</v>
      </c>
      <c r="I5" s="85">
        <v>74.670738220214844</v>
      </c>
      <c r="J5" s="47" t="s">
        <v>403</v>
      </c>
      <c r="K5" s="48" t="s">
        <v>403</v>
      </c>
    </row>
    <row r="6" spans="1:12" x14ac:dyDescent="0.2">
      <c r="A6" s="68" t="s">
        <v>9</v>
      </c>
      <c r="B6" s="72" t="s">
        <v>141</v>
      </c>
      <c r="C6" s="84">
        <v>1</v>
      </c>
      <c r="D6" s="85">
        <v>0</v>
      </c>
      <c r="E6" s="85">
        <v>28</v>
      </c>
      <c r="F6" s="85">
        <v>0</v>
      </c>
      <c r="G6" s="85">
        <v>91.072509765625</v>
      </c>
      <c r="H6" s="85">
        <v>0</v>
      </c>
      <c r="I6" s="85">
        <v>99.642906188964844</v>
      </c>
      <c r="J6" s="47" t="s">
        <v>403</v>
      </c>
      <c r="K6" s="48" t="s">
        <v>403</v>
      </c>
    </row>
    <row r="7" spans="1:12" x14ac:dyDescent="0.2">
      <c r="A7" s="68" t="s">
        <v>53</v>
      </c>
      <c r="B7" s="72" t="s">
        <v>165</v>
      </c>
      <c r="C7" s="84">
        <v>5</v>
      </c>
      <c r="D7" s="85">
        <v>53.600067138671875</v>
      </c>
      <c r="E7" s="85">
        <v>28</v>
      </c>
      <c r="F7" s="85">
        <v>0</v>
      </c>
      <c r="G7" s="85">
        <v>59.799594879150391</v>
      </c>
      <c r="H7" s="85">
        <v>0</v>
      </c>
      <c r="I7" s="85">
        <v>88.386146545410156</v>
      </c>
      <c r="J7" s="47" t="s">
        <v>403</v>
      </c>
      <c r="K7" s="48" t="s">
        <v>403</v>
      </c>
    </row>
    <row r="8" spans="1:12" x14ac:dyDescent="0.2">
      <c r="A8" s="68" t="s">
        <v>54</v>
      </c>
      <c r="B8" s="72" t="s">
        <v>270</v>
      </c>
      <c r="C8" s="84">
        <v>20</v>
      </c>
      <c r="D8" s="85">
        <v>44.637527465820313</v>
      </c>
      <c r="E8" s="85">
        <v>28</v>
      </c>
      <c r="F8" s="85">
        <v>6.57830810546875</v>
      </c>
      <c r="G8" s="85">
        <v>46.338863372802734</v>
      </c>
      <c r="H8" s="85">
        <v>0</v>
      </c>
      <c r="I8" s="85">
        <v>59.106410980224609</v>
      </c>
      <c r="J8" s="47" t="s">
        <v>6</v>
      </c>
      <c r="K8" s="48" t="s">
        <v>6</v>
      </c>
    </row>
    <row r="9" spans="1:12" x14ac:dyDescent="0.2">
      <c r="A9" s="68" t="s">
        <v>65</v>
      </c>
      <c r="B9" s="72" t="s">
        <v>228</v>
      </c>
      <c r="C9" s="84">
        <v>13</v>
      </c>
      <c r="D9" s="85">
        <v>19.342649459838867</v>
      </c>
      <c r="E9" s="85">
        <v>28</v>
      </c>
      <c r="F9" s="85">
        <v>1.2020212411880493</v>
      </c>
      <c r="G9" s="85">
        <v>50.700557708740234</v>
      </c>
      <c r="H9" s="85">
        <v>0</v>
      </c>
      <c r="I9" s="85">
        <v>66.781990051269531</v>
      </c>
      <c r="J9" s="47" t="s">
        <v>6</v>
      </c>
      <c r="K9" s="48" t="s">
        <v>6</v>
      </c>
    </row>
    <row r="10" spans="1:12" x14ac:dyDescent="0.2">
      <c r="A10" s="68" t="s">
        <v>63</v>
      </c>
      <c r="B10" s="72" t="s">
        <v>169</v>
      </c>
      <c r="C10" s="84">
        <v>54</v>
      </c>
      <c r="D10" s="85">
        <v>11.504714012145996</v>
      </c>
      <c r="E10" s="85">
        <v>28</v>
      </c>
      <c r="F10" s="85">
        <v>15.426453590393066</v>
      </c>
      <c r="G10" s="85">
        <v>39.481426239013672</v>
      </c>
      <c r="H10" s="85">
        <v>9.5414590835571289</v>
      </c>
      <c r="I10" s="85">
        <v>47.017185211181641</v>
      </c>
      <c r="J10" s="47" t="s">
        <v>6</v>
      </c>
      <c r="K10" s="48" t="s">
        <v>6</v>
      </c>
    </row>
    <row r="11" spans="1:12" x14ac:dyDescent="0.2">
      <c r="A11" s="68" t="s">
        <v>33</v>
      </c>
      <c r="B11" s="72" t="s">
        <v>272</v>
      </c>
      <c r="C11" s="84">
        <v>1</v>
      </c>
      <c r="D11" s="85">
        <v>0</v>
      </c>
      <c r="E11" s="85">
        <v>28</v>
      </c>
      <c r="F11" s="85">
        <v>0</v>
      </c>
      <c r="G11" s="85">
        <v>91.072509765625</v>
      </c>
      <c r="H11" s="85">
        <v>0</v>
      </c>
      <c r="I11" s="85">
        <v>99.642906188964844</v>
      </c>
      <c r="J11" s="47" t="s">
        <v>403</v>
      </c>
      <c r="K11" s="48" t="s">
        <v>403</v>
      </c>
    </row>
    <row r="12" spans="1:12" x14ac:dyDescent="0.2">
      <c r="A12" s="68" t="s">
        <v>18</v>
      </c>
      <c r="B12" s="72" t="s">
        <v>142</v>
      </c>
      <c r="C12" s="84">
        <v>10</v>
      </c>
      <c r="D12" s="85">
        <v>27.292999267578125</v>
      </c>
      <c r="E12" s="85">
        <v>28</v>
      </c>
      <c r="F12" s="85">
        <v>0</v>
      </c>
      <c r="G12" s="85">
        <v>53.388160705566406</v>
      </c>
      <c r="H12" s="85">
        <v>0</v>
      </c>
      <c r="I12" s="85">
        <v>69.936042785644531</v>
      </c>
      <c r="J12" s="47" t="s">
        <v>6</v>
      </c>
      <c r="K12" s="48" t="s">
        <v>6</v>
      </c>
    </row>
    <row r="13" spans="1:12" x14ac:dyDescent="0.2">
      <c r="A13" s="68" t="s">
        <v>123</v>
      </c>
      <c r="B13" s="72" t="s">
        <v>300</v>
      </c>
      <c r="C13" s="84">
        <v>8</v>
      </c>
      <c r="D13" s="85">
        <v>59.500259399414063</v>
      </c>
      <c r="E13" s="85">
        <v>28</v>
      </c>
      <c r="F13" s="85">
        <v>0</v>
      </c>
      <c r="G13" s="85">
        <v>56.531204223632813</v>
      </c>
      <c r="H13" s="85">
        <v>0</v>
      </c>
      <c r="I13" s="85">
        <v>74.670738220214844</v>
      </c>
      <c r="J13" s="47" t="s">
        <v>403</v>
      </c>
      <c r="K13" s="48" t="s">
        <v>403</v>
      </c>
    </row>
    <row r="14" spans="1:12" x14ac:dyDescent="0.2">
      <c r="A14" s="68" t="s">
        <v>85</v>
      </c>
      <c r="B14" s="72" t="s">
        <v>273</v>
      </c>
      <c r="C14" s="84">
        <v>8</v>
      </c>
      <c r="D14" s="85">
        <v>8.5106258392333984</v>
      </c>
      <c r="E14" s="85">
        <v>28</v>
      </c>
      <c r="F14" s="85">
        <v>0</v>
      </c>
      <c r="G14" s="85">
        <v>56.531204223632813</v>
      </c>
      <c r="H14" s="85">
        <v>0</v>
      </c>
      <c r="I14" s="85">
        <v>74.670738220214844</v>
      </c>
      <c r="J14" s="47" t="s">
        <v>403</v>
      </c>
      <c r="K14" s="48" t="s">
        <v>403</v>
      </c>
    </row>
    <row r="15" spans="1:12" x14ac:dyDescent="0.2">
      <c r="A15" s="68" t="s">
        <v>124</v>
      </c>
      <c r="B15" s="72" t="s">
        <v>255</v>
      </c>
      <c r="C15" s="84">
        <v>6</v>
      </c>
      <c r="D15" s="85">
        <v>60.98358154296875</v>
      </c>
      <c r="E15" s="85">
        <v>28</v>
      </c>
      <c r="F15" s="85">
        <v>0</v>
      </c>
      <c r="G15" s="85">
        <v>60.713531494140625</v>
      </c>
      <c r="H15" s="85">
        <v>0</v>
      </c>
      <c r="I15" s="85">
        <v>82.173332214355469</v>
      </c>
      <c r="J15" s="47" t="s">
        <v>403</v>
      </c>
      <c r="K15" s="48" t="s">
        <v>403</v>
      </c>
    </row>
    <row r="16" spans="1:12" x14ac:dyDescent="0.2">
      <c r="A16" s="68" t="s">
        <v>36</v>
      </c>
      <c r="B16" s="72" t="s">
        <v>274</v>
      </c>
      <c r="C16" s="84">
        <v>8</v>
      </c>
      <c r="D16" s="85">
        <v>46.954536437988281</v>
      </c>
      <c r="E16" s="85">
        <v>28</v>
      </c>
      <c r="F16" s="85">
        <v>0</v>
      </c>
      <c r="G16" s="85">
        <v>56.531204223632813</v>
      </c>
      <c r="H16" s="85">
        <v>0</v>
      </c>
      <c r="I16" s="85">
        <v>74.670738220214844</v>
      </c>
      <c r="J16" s="47" t="s">
        <v>403</v>
      </c>
      <c r="K16" s="48" t="s">
        <v>403</v>
      </c>
    </row>
    <row r="17" spans="1:11" x14ac:dyDescent="0.2">
      <c r="A17" s="68" t="s">
        <v>19</v>
      </c>
      <c r="B17" s="72" t="s">
        <v>275</v>
      </c>
      <c r="C17" s="84">
        <v>16</v>
      </c>
      <c r="D17" s="85">
        <v>32.440414428710938</v>
      </c>
      <c r="E17" s="85">
        <v>28</v>
      </c>
      <c r="F17" s="85">
        <v>3.8130688667297363</v>
      </c>
      <c r="G17" s="85">
        <v>48.449951171875</v>
      </c>
      <c r="H17" s="85">
        <v>0</v>
      </c>
      <c r="I17" s="85">
        <v>62.179225921630859</v>
      </c>
      <c r="J17" s="47" t="s">
        <v>6</v>
      </c>
      <c r="K17" s="48" t="s">
        <v>6</v>
      </c>
    </row>
    <row r="18" spans="1:11" x14ac:dyDescent="0.2">
      <c r="A18" s="68" t="s">
        <v>46</v>
      </c>
      <c r="B18" s="72" t="s">
        <v>160</v>
      </c>
      <c r="C18" s="84">
        <v>3</v>
      </c>
      <c r="D18" s="85">
        <v>38.149742126464844</v>
      </c>
      <c r="E18" s="85">
        <v>28</v>
      </c>
      <c r="F18" s="85">
        <v>0</v>
      </c>
      <c r="G18" s="85">
        <v>66.068389892578125</v>
      </c>
      <c r="H18" s="85">
        <v>0</v>
      </c>
      <c r="I18" s="85">
        <v>98.482093811035156</v>
      </c>
      <c r="J18" s="47" t="s">
        <v>403</v>
      </c>
      <c r="K18" s="48" t="s">
        <v>403</v>
      </c>
    </row>
    <row r="19" spans="1:11" x14ac:dyDescent="0.2">
      <c r="A19" s="68" t="s">
        <v>102</v>
      </c>
      <c r="B19" s="72" t="s">
        <v>276</v>
      </c>
      <c r="C19" s="84">
        <v>7</v>
      </c>
      <c r="D19" s="85">
        <v>26.632978439331055</v>
      </c>
      <c r="E19" s="85">
        <v>28</v>
      </c>
      <c r="F19" s="85">
        <v>0</v>
      </c>
      <c r="G19" s="85">
        <v>56.48675537109375</v>
      </c>
      <c r="H19" s="85">
        <v>0</v>
      </c>
      <c r="I19" s="85">
        <v>80.630096435546875</v>
      </c>
      <c r="J19" s="47" t="s">
        <v>403</v>
      </c>
      <c r="K19" s="48" t="s">
        <v>403</v>
      </c>
    </row>
    <row r="20" spans="1:11" x14ac:dyDescent="0.2">
      <c r="A20" s="68" t="s">
        <v>72</v>
      </c>
      <c r="B20" s="72" t="s">
        <v>174</v>
      </c>
      <c r="C20" s="84">
        <v>17</v>
      </c>
      <c r="D20" s="85">
        <v>11.557412147521973</v>
      </c>
      <c r="E20" s="85">
        <v>28</v>
      </c>
      <c r="F20" s="85">
        <v>5.0374464988708496</v>
      </c>
      <c r="G20" s="85">
        <v>47.41497802734375</v>
      </c>
      <c r="H20" s="85">
        <v>0</v>
      </c>
      <c r="I20" s="85">
        <v>61.932159423828125</v>
      </c>
      <c r="J20" s="47" t="s">
        <v>6</v>
      </c>
      <c r="K20" s="48" t="s">
        <v>6</v>
      </c>
    </row>
    <row r="21" spans="1:11" x14ac:dyDescent="0.2">
      <c r="A21" s="68" t="s">
        <v>58</v>
      </c>
      <c r="B21" s="72" t="s">
        <v>229</v>
      </c>
      <c r="C21" s="84">
        <v>9</v>
      </c>
      <c r="D21" s="85">
        <v>40.328742980957031</v>
      </c>
      <c r="E21" s="85">
        <v>28</v>
      </c>
      <c r="F21" s="85">
        <v>0</v>
      </c>
      <c r="G21" s="85">
        <v>54.201103210449219</v>
      </c>
      <c r="H21" s="85">
        <v>0</v>
      </c>
      <c r="I21" s="85">
        <v>74.495742797851563</v>
      </c>
      <c r="J21" s="47" t="s">
        <v>403</v>
      </c>
      <c r="K21" s="48" t="s">
        <v>403</v>
      </c>
    </row>
    <row r="22" spans="1:11" x14ac:dyDescent="0.2">
      <c r="A22" s="68" t="s">
        <v>83</v>
      </c>
      <c r="B22" s="72" t="s">
        <v>290</v>
      </c>
      <c r="C22" s="84">
        <v>25</v>
      </c>
      <c r="D22" s="85">
        <v>34.4842529296875</v>
      </c>
      <c r="E22" s="85">
        <v>28</v>
      </c>
      <c r="F22" s="85">
        <v>9.0692358016967773</v>
      </c>
      <c r="G22" s="85">
        <v>44.346435546875</v>
      </c>
      <c r="H22" s="85">
        <v>1.1071642637252808</v>
      </c>
      <c r="I22" s="85">
        <v>55.660472869873047</v>
      </c>
      <c r="J22" s="47" t="s">
        <v>6</v>
      </c>
      <c r="K22" s="48" t="s">
        <v>6</v>
      </c>
    </row>
    <row r="23" spans="1:11" x14ac:dyDescent="0.2">
      <c r="A23" s="68" t="s">
        <v>77</v>
      </c>
      <c r="B23" s="72" t="s">
        <v>230</v>
      </c>
      <c r="C23" s="84">
        <v>21</v>
      </c>
      <c r="D23" s="85">
        <v>38.172523498535156</v>
      </c>
      <c r="E23" s="85">
        <v>28</v>
      </c>
      <c r="F23" s="85">
        <v>7.1043887138366699</v>
      </c>
      <c r="G23" s="85">
        <v>46.052417755126953</v>
      </c>
      <c r="H23" s="85">
        <v>0</v>
      </c>
      <c r="I23" s="85">
        <v>58.209377288818359</v>
      </c>
      <c r="J23" s="47" t="s">
        <v>6</v>
      </c>
      <c r="K23" s="48" t="s">
        <v>6</v>
      </c>
    </row>
    <row r="24" spans="1:11" x14ac:dyDescent="0.2">
      <c r="A24" s="68" t="s">
        <v>14</v>
      </c>
      <c r="B24" s="72" t="s">
        <v>291</v>
      </c>
      <c r="C24" s="84">
        <v>6</v>
      </c>
      <c r="D24" s="85">
        <v>43.086250305175781</v>
      </c>
      <c r="E24" s="85">
        <v>28</v>
      </c>
      <c r="F24" s="85">
        <v>0</v>
      </c>
      <c r="G24" s="85">
        <v>60.713531494140625</v>
      </c>
      <c r="H24" s="85">
        <v>0</v>
      </c>
      <c r="I24" s="85">
        <v>82.173332214355469</v>
      </c>
      <c r="J24" s="47" t="s">
        <v>403</v>
      </c>
      <c r="K24" s="48" t="s">
        <v>403</v>
      </c>
    </row>
    <row r="25" spans="1:11" x14ac:dyDescent="0.2">
      <c r="A25" s="68" t="s">
        <v>47</v>
      </c>
      <c r="B25" s="72" t="s">
        <v>161</v>
      </c>
      <c r="C25" s="84">
        <v>8</v>
      </c>
      <c r="D25" s="85">
        <v>34.134895324707031</v>
      </c>
      <c r="E25" s="85">
        <v>28</v>
      </c>
      <c r="F25" s="85">
        <v>0</v>
      </c>
      <c r="G25" s="85">
        <v>56.531204223632813</v>
      </c>
      <c r="H25" s="85">
        <v>0</v>
      </c>
      <c r="I25" s="85">
        <v>74.670738220214844</v>
      </c>
      <c r="J25" s="47" t="s">
        <v>403</v>
      </c>
      <c r="K25" s="48" t="s">
        <v>403</v>
      </c>
    </row>
    <row r="26" spans="1:11" x14ac:dyDescent="0.2">
      <c r="A26" s="68" t="s">
        <v>38</v>
      </c>
      <c r="B26" s="72" t="s">
        <v>154</v>
      </c>
      <c r="C26" s="84">
        <v>3</v>
      </c>
      <c r="D26" s="85">
        <v>35.906684875488281</v>
      </c>
      <c r="E26" s="85">
        <v>28</v>
      </c>
      <c r="F26" s="85">
        <v>0</v>
      </c>
      <c r="G26" s="85">
        <v>66.068389892578125</v>
      </c>
      <c r="H26" s="85">
        <v>0</v>
      </c>
      <c r="I26" s="85">
        <v>98.482093811035156</v>
      </c>
      <c r="J26" s="47" t="s">
        <v>403</v>
      </c>
      <c r="K26" s="48" t="s">
        <v>403</v>
      </c>
    </row>
    <row r="27" spans="1:11" x14ac:dyDescent="0.2">
      <c r="A27" s="68" t="s">
        <v>29</v>
      </c>
      <c r="B27" s="72" t="s">
        <v>150</v>
      </c>
      <c r="C27" s="84">
        <v>3</v>
      </c>
      <c r="D27" s="85">
        <v>37.980770111083984</v>
      </c>
      <c r="E27" s="85">
        <v>28</v>
      </c>
      <c r="F27" s="85">
        <v>0</v>
      </c>
      <c r="G27" s="85">
        <v>66.068389892578125</v>
      </c>
      <c r="H27" s="85">
        <v>0</v>
      </c>
      <c r="I27" s="85">
        <v>98.482093811035156</v>
      </c>
      <c r="J27" s="47" t="s">
        <v>403</v>
      </c>
      <c r="K27" s="48" t="s">
        <v>403</v>
      </c>
    </row>
    <row r="28" spans="1:11" x14ac:dyDescent="0.2">
      <c r="A28" s="68" t="s">
        <v>95</v>
      </c>
      <c r="B28" s="72" t="s">
        <v>186</v>
      </c>
      <c r="C28" s="84">
        <v>7</v>
      </c>
      <c r="D28" s="85">
        <v>48.441753387451172</v>
      </c>
      <c r="E28" s="85">
        <v>28</v>
      </c>
      <c r="F28" s="85">
        <v>0</v>
      </c>
      <c r="G28" s="85">
        <v>56.48675537109375</v>
      </c>
      <c r="H28" s="85">
        <v>0</v>
      </c>
      <c r="I28" s="85">
        <v>80.630096435546875</v>
      </c>
      <c r="J28" s="47" t="s">
        <v>403</v>
      </c>
      <c r="K28" s="48" t="s">
        <v>403</v>
      </c>
    </row>
    <row r="29" spans="1:11" x14ac:dyDescent="0.2">
      <c r="A29" s="68" t="s">
        <v>49</v>
      </c>
      <c r="B29" s="72" t="s">
        <v>162</v>
      </c>
      <c r="C29" s="84">
        <v>11</v>
      </c>
      <c r="D29" s="85">
        <v>35.584556579589844</v>
      </c>
      <c r="E29" s="85">
        <v>28</v>
      </c>
      <c r="F29" s="85">
        <v>0</v>
      </c>
      <c r="G29" s="85">
        <v>52.357852935791016</v>
      </c>
      <c r="H29" s="85">
        <v>0</v>
      </c>
      <c r="I29" s="85">
        <v>70.096931457519531</v>
      </c>
      <c r="J29" s="47" t="s">
        <v>6</v>
      </c>
      <c r="K29" s="48" t="s">
        <v>6</v>
      </c>
    </row>
    <row r="30" spans="1:11" x14ac:dyDescent="0.2">
      <c r="A30" s="68" t="s">
        <v>108</v>
      </c>
      <c r="B30" s="72" t="s">
        <v>277</v>
      </c>
      <c r="C30" s="84">
        <v>15</v>
      </c>
      <c r="D30" s="85">
        <v>24.535810470581055</v>
      </c>
      <c r="E30" s="85">
        <v>28</v>
      </c>
      <c r="F30" s="85">
        <v>2.8035337924957275</v>
      </c>
      <c r="G30" s="85">
        <v>49.085678100585938</v>
      </c>
      <c r="H30" s="85">
        <v>0</v>
      </c>
      <c r="I30" s="85">
        <v>64.142852783203125</v>
      </c>
      <c r="J30" s="47" t="s">
        <v>6</v>
      </c>
      <c r="K30" s="48" t="s">
        <v>6</v>
      </c>
    </row>
    <row r="31" spans="1:11" x14ac:dyDescent="0.2">
      <c r="A31" s="68" t="s">
        <v>52</v>
      </c>
      <c r="B31" s="72" t="s">
        <v>164</v>
      </c>
      <c r="C31" s="84">
        <v>5</v>
      </c>
      <c r="D31" s="85">
        <v>0</v>
      </c>
      <c r="E31" s="85">
        <v>28</v>
      </c>
      <c r="F31" s="85">
        <v>0</v>
      </c>
      <c r="G31" s="85">
        <v>59.799594879150391</v>
      </c>
      <c r="H31" s="85">
        <v>0</v>
      </c>
      <c r="I31" s="85">
        <v>88.386146545410156</v>
      </c>
      <c r="J31" s="47" t="s">
        <v>403</v>
      </c>
      <c r="K31" s="48" t="s">
        <v>403</v>
      </c>
    </row>
    <row r="32" spans="1:11" x14ac:dyDescent="0.2">
      <c r="A32" s="68" t="s">
        <v>39</v>
      </c>
      <c r="B32" s="72" t="s">
        <v>278</v>
      </c>
      <c r="C32" s="84">
        <v>5</v>
      </c>
      <c r="D32" s="85">
        <v>37.457012176513672</v>
      </c>
      <c r="E32" s="85">
        <v>28</v>
      </c>
      <c r="F32" s="85">
        <v>0</v>
      </c>
      <c r="G32" s="85">
        <v>59.799594879150391</v>
      </c>
      <c r="H32" s="85">
        <v>0</v>
      </c>
      <c r="I32" s="85">
        <v>88.386146545410156</v>
      </c>
      <c r="J32" s="47" t="s">
        <v>403</v>
      </c>
      <c r="K32" s="48" t="s">
        <v>403</v>
      </c>
    </row>
    <row r="33" spans="1:11" x14ac:dyDescent="0.2">
      <c r="A33" s="68" t="s">
        <v>97</v>
      </c>
      <c r="B33" s="72" t="s">
        <v>231</v>
      </c>
      <c r="C33" s="84">
        <v>26</v>
      </c>
      <c r="D33" s="85">
        <v>22.744871139526367</v>
      </c>
      <c r="E33" s="85">
        <v>28</v>
      </c>
      <c r="F33" s="85">
        <v>9.3993244171142578</v>
      </c>
      <c r="G33" s="85">
        <v>44.331974029541016</v>
      </c>
      <c r="H33" s="85">
        <v>1.5697124004364014</v>
      </c>
      <c r="I33" s="85">
        <v>55.392498016357422</v>
      </c>
      <c r="J33" s="47" t="s">
        <v>6</v>
      </c>
      <c r="K33" s="48" t="s">
        <v>6</v>
      </c>
    </row>
    <row r="34" spans="1:11" x14ac:dyDescent="0.2">
      <c r="A34" s="68" t="s">
        <v>43</v>
      </c>
      <c r="B34" s="72" t="s">
        <v>158</v>
      </c>
      <c r="C34" s="84">
        <v>10</v>
      </c>
      <c r="D34" s="85">
        <v>18.418851852416992</v>
      </c>
      <c r="E34" s="85">
        <v>28</v>
      </c>
      <c r="F34" s="85">
        <v>0</v>
      </c>
      <c r="G34" s="85">
        <v>53.388160705566406</v>
      </c>
      <c r="H34" s="85">
        <v>0</v>
      </c>
      <c r="I34" s="85">
        <v>69.936042785644531</v>
      </c>
      <c r="J34" s="47" t="s">
        <v>6</v>
      </c>
      <c r="K34" s="48" t="s">
        <v>6</v>
      </c>
    </row>
    <row r="35" spans="1:11" x14ac:dyDescent="0.2">
      <c r="A35" s="68" t="s">
        <v>37</v>
      </c>
      <c r="B35" s="72" t="s">
        <v>155</v>
      </c>
      <c r="C35" s="84">
        <v>8</v>
      </c>
      <c r="D35" s="85">
        <v>22.173742294311523</v>
      </c>
      <c r="E35" s="85">
        <v>28</v>
      </c>
      <c r="F35" s="85">
        <v>0</v>
      </c>
      <c r="G35" s="85">
        <v>56.531204223632813</v>
      </c>
      <c r="H35" s="85">
        <v>0</v>
      </c>
      <c r="I35" s="85">
        <v>74.670738220214844</v>
      </c>
      <c r="J35" s="47" t="s">
        <v>403</v>
      </c>
      <c r="K35" s="48" t="s">
        <v>403</v>
      </c>
    </row>
    <row r="36" spans="1:11" x14ac:dyDescent="0.2">
      <c r="A36" s="68" t="s">
        <v>26</v>
      </c>
      <c r="B36" s="72" t="s">
        <v>243</v>
      </c>
      <c r="C36" s="84">
        <v>64</v>
      </c>
      <c r="D36" s="85">
        <v>19.930343627929688</v>
      </c>
      <c r="E36" s="85">
        <v>28</v>
      </c>
      <c r="F36" s="85">
        <v>16.495340347290039</v>
      </c>
      <c r="G36" s="85">
        <v>38.587574005126953</v>
      </c>
      <c r="H36" s="85">
        <v>11.054666519165039</v>
      </c>
      <c r="I36" s="85">
        <v>45.336666107177734</v>
      </c>
      <c r="J36" s="47" t="s">
        <v>6</v>
      </c>
      <c r="K36" s="48" t="s">
        <v>6</v>
      </c>
    </row>
    <row r="37" spans="1:11" x14ac:dyDescent="0.2">
      <c r="A37" s="68" t="s">
        <v>126</v>
      </c>
      <c r="B37" s="72" t="s">
        <v>257</v>
      </c>
      <c r="C37" s="84">
        <v>6</v>
      </c>
      <c r="D37" s="85">
        <v>44.228225708007813</v>
      </c>
      <c r="E37" s="85">
        <v>28</v>
      </c>
      <c r="F37" s="85">
        <v>0</v>
      </c>
      <c r="G37" s="85">
        <v>60.713531494140625</v>
      </c>
      <c r="H37" s="85">
        <v>0</v>
      </c>
      <c r="I37" s="85">
        <v>82.173332214355469</v>
      </c>
      <c r="J37" s="47" t="s">
        <v>403</v>
      </c>
      <c r="K37" s="48" t="s">
        <v>403</v>
      </c>
    </row>
    <row r="38" spans="1:11" x14ac:dyDescent="0.2">
      <c r="A38" s="68" t="s">
        <v>100</v>
      </c>
      <c r="B38" s="72" t="s">
        <v>232</v>
      </c>
      <c r="C38" s="84">
        <v>3</v>
      </c>
      <c r="D38" s="85">
        <v>24.228826522827148</v>
      </c>
      <c r="E38" s="85">
        <v>28</v>
      </c>
      <c r="F38" s="85">
        <v>0</v>
      </c>
      <c r="G38" s="85">
        <v>66.068389892578125</v>
      </c>
      <c r="H38" s="85">
        <v>0</v>
      </c>
      <c r="I38" s="85">
        <v>98.482093811035156</v>
      </c>
      <c r="J38" s="47" t="s">
        <v>403</v>
      </c>
      <c r="K38" s="48" t="s">
        <v>403</v>
      </c>
    </row>
    <row r="39" spans="1:11" x14ac:dyDescent="0.2">
      <c r="A39" s="68" t="s">
        <v>104</v>
      </c>
      <c r="B39" s="72" t="s">
        <v>188</v>
      </c>
      <c r="C39" s="84">
        <v>50</v>
      </c>
      <c r="D39" s="85">
        <v>33.770790100097656</v>
      </c>
      <c r="E39" s="85">
        <v>28</v>
      </c>
      <c r="F39" s="85">
        <v>14.893502235412598</v>
      </c>
      <c r="G39" s="85">
        <v>39.841480255126953</v>
      </c>
      <c r="H39" s="85">
        <v>8.7419319152832031</v>
      </c>
      <c r="I39" s="85">
        <v>47.703098297119141</v>
      </c>
      <c r="J39" s="47" t="s">
        <v>6</v>
      </c>
      <c r="K39" s="48" t="s">
        <v>6</v>
      </c>
    </row>
    <row r="40" spans="1:11" x14ac:dyDescent="0.2">
      <c r="A40" s="68" t="s">
        <v>48</v>
      </c>
      <c r="B40" s="72" t="s">
        <v>279</v>
      </c>
      <c r="C40" s="84">
        <v>12</v>
      </c>
      <c r="D40" s="85">
        <v>32.270923614501953</v>
      </c>
      <c r="E40" s="85">
        <v>28</v>
      </c>
      <c r="F40" s="85">
        <v>0.51568365097045898</v>
      </c>
      <c r="G40" s="85">
        <v>50.683902740478516</v>
      </c>
      <c r="H40" s="85">
        <v>0</v>
      </c>
      <c r="I40" s="85">
        <v>66.630767822265625</v>
      </c>
      <c r="J40" s="47" t="s">
        <v>6</v>
      </c>
      <c r="K40" s="48" t="s">
        <v>6</v>
      </c>
    </row>
    <row r="41" spans="1:11" x14ac:dyDescent="0.2">
      <c r="A41" s="68" t="s">
        <v>88</v>
      </c>
      <c r="B41" s="72" t="s">
        <v>183</v>
      </c>
      <c r="C41" s="84">
        <v>39</v>
      </c>
      <c r="D41" s="85">
        <v>25.027484893798828</v>
      </c>
      <c r="E41" s="85">
        <v>28</v>
      </c>
      <c r="F41" s="85">
        <v>13.16199779510498</v>
      </c>
      <c r="G41" s="85">
        <v>41.317905426025391</v>
      </c>
      <c r="H41" s="85">
        <v>6.2671422958374023</v>
      </c>
      <c r="I41" s="85">
        <v>50.406944274902344</v>
      </c>
      <c r="J41" s="47" t="s">
        <v>6</v>
      </c>
      <c r="K41" s="48" t="s">
        <v>6</v>
      </c>
    </row>
    <row r="42" spans="1:11" x14ac:dyDescent="0.2">
      <c r="A42" s="68" t="s">
        <v>90</v>
      </c>
      <c r="B42" s="72" t="s">
        <v>315</v>
      </c>
      <c r="C42" s="84">
        <v>32</v>
      </c>
      <c r="D42" s="85">
        <v>49.694976806640625</v>
      </c>
      <c r="E42" s="85">
        <v>28</v>
      </c>
      <c r="F42" s="85">
        <v>11.425395011901855</v>
      </c>
      <c r="G42" s="85">
        <v>42.767066955566406</v>
      </c>
      <c r="H42" s="85">
        <v>4.0981674194335938</v>
      </c>
      <c r="I42" s="85">
        <v>52.616310119628906</v>
      </c>
      <c r="J42" s="47" t="s">
        <v>6</v>
      </c>
      <c r="K42" s="48" t="s">
        <v>6</v>
      </c>
    </row>
    <row r="43" spans="1:11" x14ac:dyDescent="0.2">
      <c r="A43" s="68" t="s">
        <v>8</v>
      </c>
      <c r="B43" s="72" t="s">
        <v>139</v>
      </c>
      <c r="C43" s="84">
        <v>1</v>
      </c>
      <c r="D43" s="85">
        <v>0</v>
      </c>
      <c r="E43" s="85">
        <v>28</v>
      </c>
      <c r="F43" s="85">
        <v>0</v>
      </c>
      <c r="G43" s="85">
        <v>91.072509765625</v>
      </c>
      <c r="H43" s="85">
        <v>0</v>
      </c>
      <c r="I43" s="85">
        <v>99.642906188964844</v>
      </c>
      <c r="J43" s="47" t="s">
        <v>403</v>
      </c>
      <c r="K43" s="48" t="s">
        <v>403</v>
      </c>
    </row>
    <row r="44" spans="1:11" x14ac:dyDescent="0.2">
      <c r="A44" s="68" t="s">
        <v>81</v>
      </c>
      <c r="B44" s="72" t="s">
        <v>233</v>
      </c>
      <c r="C44" s="84">
        <v>10</v>
      </c>
      <c r="D44" s="85">
        <v>28.68841552734375</v>
      </c>
      <c r="E44" s="85">
        <v>28</v>
      </c>
      <c r="F44" s="85">
        <v>0</v>
      </c>
      <c r="G44" s="85">
        <v>53.388160705566406</v>
      </c>
      <c r="H44" s="85">
        <v>0</v>
      </c>
      <c r="I44" s="85">
        <v>69.936042785644531</v>
      </c>
      <c r="J44" s="47" t="s">
        <v>6</v>
      </c>
      <c r="K44" s="48" t="s">
        <v>6</v>
      </c>
    </row>
    <row r="45" spans="1:11" x14ac:dyDescent="0.2">
      <c r="A45" s="68" t="s">
        <v>41</v>
      </c>
      <c r="B45" s="72" t="s">
        <v>157</v>
      </c>
      <c r="C45" s="84">
        <v>1</v>
      </c>
      <c r="D45" s="85">
        <v>0</v>
      </c>
      <c r="E45" s="85">
        <v>28</v>
      </c>
      <c r="F45" s="85">
        <v>0</v>
      </c>
      <c r="G45" s="85">
        <v>91.072509765625</v>
      </c>
      <c r="H45" s="85">
        <v>0</v>
      </c>
      <c r="I45" s="85">
        <v>99.642906188964844</v>
      </c>
      <c r="J45" s="47" t="s">
        <v>403</v>
      </c>
      <c r="K45" s="48" t="s">
        <v>403</v>
      </c>
    </row>
    <row r="46" spans="1:11" x14ac:dyDescent="0.2">
      <c r="A46" s="68" t="s">
        <v>22</v>
      </c>
      <c r="B46" s="72" t="s">
        <v>145</v>
      </c>
      <c r="C46" s="84">
        <v>4</v>
      </c>
      <c r="D46" s="85">
        <v>30.119979858398438</v>
      </c>
      <c r="E46" s="85">
        <v>28</v>
      </c>
      <c r="F46" s="85">
        <v>0</v>
      </c>
      <c r="G46" s="85">
        <v>67.548263549804688</v>
      </c>
      <c r="H46" s="85">
        <v>0</v>
      </c>
      <c r="I46" s="85">
        <v>95.934661865234375</v>
      </c>
      <c r="J46" s="47" t="s">
        <v>403</v>
      </c>
      <c r="K46" s="48" t="s">
        <v>403</v>
      </c>
    </row>
    <row r="47" spans="1:11" x14ac:dyDescent="0.2">
      <c r="A47" s="68" t="s">
        <v>129</v>
      </c>
      <c r="B47" s="72" t="s">
        <v>203</v>
      </c>
      <c r="C47" s="84">
        <v>3</v>
      </c>
      <c r="D47" s="85">
        <v>31.372573852539063</v>
      </c>
      <c r="E47" s="85">
        <v>28</v>
      </c>
      <c r="F47" s="85">
        <v>0</v>
      </c>
      <c r="G47" s="85">
        <v>66.068389892578125</v>
      </c>
      <c r="H47" s="85">
        <v>0</v>
      </c>
      <c r="I47" s="85">
        <v>98.482093811035156</v>
      </c>
      <c r="J47" s="47" t="s">
        <v>403</v>
      </c>
      <c r="K47" s="48" t="s">
        <v>403</v>
      </c>
    </row>
    <row r="48" spans="1:11" x14ac:dyDescent="0.2">
      <c r="A48" s="68" t="s">
        <v>67</v>
      </c>
      <c r="B48" s="72" t="s">
        <v>170</v>
      </c>
      <c r="C48" s="84">
        <v>4</v>
      </c>
      <c r="D48" s="85">
        <v>14.328369140625</v>
      </c>
      <c r="E48" s="85">
        <v>28</v>
      </c>
      <c r="F48" s="85">
        <v>0</v>
      </c>
      <c r="G48" s="85">
        <v>67.548263549804688</v>
      </c>
      <c r="H48" s="85">
        <v>0</v>
      </c>
      <c r="I48" s="85">
        <v>95.934661865234375</v>
      </c>
      <c r="J48" s="47" t="s">
        <v>403</v>
      </c>
      <c r="K48" s="48" t="s">
        <v>403</v>
      </c>
    </row>
    <row r="49" spans="1:11" x14ac:dyDescent="0.2">
      <c r="A49" s="68" t="s">
        <v>68</v>
      </c>
      <c r="B49" s="72" t="s">
        <v>281</v>
      </c>
      <c r="C49" s="84">
        <v>5</v>
      </c>
      <c r="D49" s="85">
        <v>13.398871421813965</v>
      </c>
      <c r="E49" s="85">
        <v>28</v>
      </c>
      <c r="F49" s="85">
        <v>0</v>
      </c>
      <c r="G49" s="85">
        <v>59.799594879150391</v>
      </c>
      <c r="H49" s="85">
        <v>0</v>
      </c>
      <c r="I49" s="85">
        <v>88.386146545410156</v>
      </c>
      <c r="J49" s="47" t="s">
        <v>403</v>
      </c>
      <c r="K49" s="48" t="s">
        <v>403</v>
      </c>
    </row>
    <row r="50" spans="1:11" x14ac:dyDescent="0.2">
      <c r="A50" s="68" t="s">
        <v>51</v>
      </c>
      <c r="B50" s="72" t="s">
        <v>163</v>
      </c>
      <c r="C50" s="84">
        <v>11</v>
      </c>
      <c r="D50" s="85">
        <v>53.487091064453125</v>
      </c>
      <c r="E50" s="85">
        <v>28</v>
      </c>
      <c r="F50" s="85">
        <v>0</v>
      </c>
      <c r="G50" s="85">
        <v>52.357852935791016</v>
      </c>
      <c r="H50" s="85">
        <v>0</v>
      </c>
      <c r="I50" s="85">
        <v>70.096931457519531</v>
      </c>
      <c r="J50" s="47" t="s">
        <v>6</v>
      </c>
      <c r="K50" s="48" t="s">
        <v>6</v>
      </c>
    </row>
    <row r="51" spans="1:11" x14ac:dyDescent="0.2">
      <c r="A51" s="68" t="s">
        <v>30</v>
      </c>
      <c r="B51" s="72" t="s">
        <v>151</v>
      </c>
      <c r="C51" s="84">
        <v>1</v>
      </c>
      <c r="D51" s="85">
        <v>63.906108856201172</v>
      </c>
      <c r="E51" s="85">
        <v>28</v>
      </c>
      <c r="F51" s="85">
        <v>0</v>
      </c>
      <c r="G51" s="85">
        <v>91.072509765625</v>
      </c>
      <c r="H51" s="85">
        <v>0</v>
      </c>
      <c r="I51" s="85">
        <v>99.642906188964844</v>
      </c>
      <c r="J51" s="47" t="s">
        <v>403</v>
      </c>
      <c r="K51" s="48" t="s">
        <v>403</v>
      </c>
    </row>
    <row r="52" spans="1:11" x14ac:dyDescent="0.2">
      <c r="A52" s="68" t="s">
        <v>57</v>
      </c>
      <c r="B52" s="72" t="s">
        <v>282</v>
      </c>
      <c r="C52" s="84">
        <v>7</v>
      </c>
      <c r="D52" s="85">
        <v>47.566627502441406</v>
      </c>
      <c r="E52" s="85">
        <v>28</v>
      </c>
      <c r="F52" s="85">
        <v>0</v>
      </c>
      <c r="G52" s="85">
        <v>56.48675537109375</v>
      </c>
      <c r="H52" s="85">
        <v>0</v>
      </c>
      <c r="I52" s="85">
        <v>80.630096435546875</v>
      </c>
      <c r="J52" s="47" t="s">
        <v>403</v>
      </c>
      <c r="K52" s="48" t="s">
        <v>403</v>
      </c>
    </row>
    <row r="53" spans="1:11" x14ac:dyDescent="0.2">
      <c r="A53" s="68" t="s">
        <v>80</v>
      </c>
      <c r="B53" s="72" t="s">
        <v>178</v>
      </c>
      <c r="C53" s="84">
        <v>7</v>
      </c>
      <c r="D53" s="85">
        <v>0</v>
      </c>
      <c r="E53" s="85">
        <v>28</v>
      </c>
      <c r="F53" s="85">
        <v>0</v>
      </c>
      <c r="G53" s="85">
        <v>56.48675537109375</v>
      </c>
      <c r="H53" s="85">
        <v>0</v>
      </c>
      <c r="I53" s="85">
        <v>80.630096435546875</v>
      </c>
      <c r="J53" s="47" t="s">
        <v>403</v>
      </c>
      <c r="K53" s="48" t="s">
        <v>403</v>
      </c>
    </row>
    <row r="54" spans="1:11" x14ac:dyDescent="0.2">
      <c r="A54" s="68" t="s">
        <v>109</v>
      </c>
      <c r="B54" s="72" t="s">
        <v>234</v>
      </c>
      <c r="C54" s="84">
        <v>70</v>
      </c>
      <c r="D54" s="85">
        <v>26.608592987060547</v>
      </c>
      <c r="E54" s="85">
        <v>28</v>
      </c>
      <c r="F54" s="85">
        <v>17.111434936523438</v>
      </c>
      <c r="G54" s="85">
        <v>38.139385223388672</v>
      </c>
      <c r="H54" s="85">
        <v>11.70728588104248</v>
      </c>
      <c r="I54" s="85">
        <v>44.67486572265625</v>
      </c>
      <c r="J54" s="47" t="s">
        <v>6</v>
      </c>
      <c r="K54" s="48" t="s">
        <v>6</v>
      </c>
    </row>
    <row r="55" spans="1:11" x14ac:dyDescent="0.2">
      <c r="A55" s="68" t="s">
        <v>98</v>
      </c>
      <c r="B55" s="72" t="s">
        <v>187</v>
      </c>
      <c r="C55" s="84">
        <v>19</v>
      </c>
      <c r="D55" s="85">
        <v>43.201190948486328</v>
      </c>
      <c r="E55" s="85">
        <v>28</v>
      </c>
      <c r="F55" s="85">
        <v>6.1711640357971191</v>
      </c>
      <c r="G55" s="85">
        <v>46.683876037597656</v>
      </c>
      <c r="H55" s="85">
        <v>0</v>
      </c>
      <c r="I55" s="85">
        <v>59.990989685058594</v>
      </c>
      <c r="J55" s="47" t="s">
        <v>6</v>
      </c>
      <c r="K55" s="48" t="s">
        <v>6</v>
      </c>
    </row>
    <row r="56" spans="1:11" x14ac:dyDescent="0.2">
      <c r="A56" s="68" t="s">
        <v>73</v>
      </c>
      <c r="B56" s="72" t="s">
        <v>283</v>
      </c>
      <c r="C56" s="84">
        <v>7</v>
      </c>
      <c r="D56" s="85">
        <v>47.195182800292969</v>
      </c>
      <c r="E56" s="85">
        <v>28</v>
      </c>
      <c r="F56" s="85">
        <v>0</v>
      </c>
      <c r="G56" s="85">
        <v>56.48675537109375</v>
      </c>
      <c r="H56" s="85">
        <v>0</v>
      </c>
      <c r="I56" s="85">
        <v>80.630096435546875</v>
      </c>
      <c r="J56" s="47" t="s">
        <v>403</v>
      </c>
      <c r="K56" s="48" t="s">
        <v>403</v>
      </c>
    </row>
    <row r="57" spans="1:11" x14ac:dyDescent="0.2">
      <c r="A57" s="68" t="s">
        <v>92</v>
      </c>
      <c r="B57" s="72" t="s">
        <v>184</v>
      </c>
      <c r="C57" s="84">
        <v>6</v>
      </c>
      <c r="D57" s="85">
        <v>21.733076095581055</v>
      </c>
      <c r="E57" s="85">
        <v>28</v>
      </c>
      <c r="F57" s="85">
        <v>0</v>
      </c>
      <c r="G57" s="85">
        <v>60.713531494140625</v>
      </c>
      <c r="H57" s="85">
        <v>0</v>
      </c>
      <c r="I57" s="85">
        <v>82.173332214355469</v>
      </c>
      <c r="J57" s="47" t="s">
        <v>403</v>
      </c>
      <c r="K57" s="48" t="s">
        <v>403</v>
      </c>
    </row>
    <row r="58" spans="1:11" x14ac:dyDescent="0.2">
      <c r="A58" s="68" t="s">
        <v>107</v>
      </c>
      <c r="B58" s="72" t="s">
        <v>190</v>
      </c>
      <c r="C58" s="84">
        <v>4</v>
      </c>
      <c r="D58" s="85">
        <v>28.414752960205078</v>
      </c>
      <c r="E58" s="85">
        <v>28</v>
      </c>
      <c r="F58" s="85">
        <v>0</v>
      </c>
      <c r="G58" s="85">
        <v>67.548263549804688</v>
      </c>
      <c r="H58" s="85">
        <v>0</v>
      </c>
      <c r="I58" s="85">
        <v>95.934661865234375</v>
      </c>
      <c r="J58" s="47" t="s">
        <v>403</v>
      </c>
      <c r="K58" s="48" t="s">
        <v>403</v>
      </c>
    </row>
    <row r="59" spans="1:11" x14ac:dyDescent="0.2">
      <c r="A59" s="68" t="s">
        <v>131</v>
      </c>
      <c r="B59" s="72" t="s">
        <v>258</v>
      </c>
      <c r="C59" s="84">
        <v>6</v>
      </c>
      <c r="D59" s="85">
        <v>34.399158477783203</v>
      </c>
      <c r="E59" s="85">
        <v>28</v>
      </c>
      <c r="F59" s="85">
        <v>0</v>
      </c>
      <c r="G59" s="85">
        <v>60.713531494140625</v>
      </c>
      <c r="H59" s="85">
        <v>0</v>
      </c>
      <c r="I59" s="85">
        <v>82.173332214355469</v>
      </c>
      <c r="J59" s="47" t="s">
        <v>403</v>
      </c>
      <c r="K59" s="48" t="s">
        <v>403</v>
      </c>
    </row>
    <row r="60" spans="1:11" x14ac:dyDescent="0.2">
      <c r="A60" s="68" t="s">
        <v>111</v>
      </c>
      <c r="B60" s="72" t="s">
        <v>192</v>
      </c>
      <c r="C60" s="84">
        <v>43</v>
      </c>
      <c r="D60" s="85">
        <v>30.198581695556641</v>
      </c>
      <c r="E60" s="85">
        <v>28</v>
      </c>
      <c r="F60" s="85">
        <v>13.995136260986328</v>
      </c>
      <c r="G60" s="85">
        <v>40.836681365966797</v>
      </c>
      <c r="H60" s="85">
        <v>7.3768124580383301</v>
      </c>
      <c r="I60" s="85">
        <v>49.184356689453125</v>
      </c>
      <c r="J60" s="47" t="s">
        <v>6</v>
      </c>
      <c r="K60" s="48" t="s">
        <v>6</v>
      </c>
    </row>
    <row r="61" spans="1:11" x14ac:dyDescent="0.2">
      <c r="A61" s="68" t="s">
        <v>11</v>
      </c>
      <c r="B61" s="72" t="s">
        <v>140</v>
      </c>
      <c r="C61" s="84">
        <v>3</v>
      </c>
      <c r="D61" s="85">
        <v>29.209108352661133</v>
      </c>
      <c r="E61" s="85">
        <v>28</v>
      </c>
      <c r="F61" s="85">
        <v>0</v>
      </c>
      <c r="G61" s="85">
        <v>66.068389892578125</v>
      </c>
      <c r="H61" s="85">
        <v>0</v>
      </c>
      <c r="I61" s="85">
        <v>98.482093811035156</v>
      </c>
      <c r="J61" s="47" t="s">
        <v>403</v>
      </c>
      <c r="K61" s="48" t="s">
        <v>403</v>
      </c>
    </row>
    <row r="62" spans="1:11" x14ac:dyDescent="0.2">
      <c r="A62" s="68" t="s">
        <v>264</v>
      </c>
      <c r="B62" s="72" t="s">
        <v>265</v>
      </c>
      <c r="C62" s="84">
        <v>17</v>
      </c>
      <c r="D62" s="85">
        <v>18.840730667114258</v>
      </c>
      <c r="E62" s="85">
        <v>28</v>
      </c>
      <c r="F62" s="85">
        <v>5.0374464988708496</v>
      </c>
      <c r="G62" s="85">
        <v>47.41497802734375</v>
      </c>
      <c r="H62" s="85">
        <v>0</v>
      </c>
      <c r="I62" s="85">
        <v>61.932159423828125</v>
      </c>
      <c r="J62" s="47" t="s">
        <v>6</v>
      </c>
      <c r="K62" s="48" t="s">
        <v>6</v>
      </c>
    </row>
    <row r="63" spans="1:11" x14ac:dyDescent="0.2">
      <c r="A63" s="68" t="s">
        <v>86</v>
      </c>
      <c r="B63" s="72" t="s">
        <v>182</v>
      </c>
      <c r="C63" s="84">
        <v>17</v>
      </c>
      <c r="D63" s="85">
        <v>61.772441864013672</v>
      </c>
      <c r="E63" s="85">
        <v>28</v>
      </c>
      <c r="F63" s="85">
        <v>5.0374464988708496</v>
      </c>
      <c r="G63" s="85">
        <v>47.41497802734375</v>
      </c>
      <c r="H63" s="85">
        <v>0</v>
      </c>
      <c r="I63" s="85">
        <v>61.932159423828125</v>
      </c>
      <c r="J63" s="47" t="s">
        <v>6</v>
      </c>
      <c r="K63" s="48" t="s">
        <v>6</v>
      </c>
    </row>
    <row r="64" spans="1:11" x14ac:dyDescent="0.2">
      <c r="A64" s="68" t="s">
        <v>17</v>
      </c>
      <c r="B64" s="72" t="s">
        <v>286</v>
      </c>
      <c r="C64" s="84">
        <v>12</v>
      </c>
      <c r="D64" s="85">
        <v>43.682243347167969</v>
      </c>
      <c r="E64" s="85">
        <v>28</v>
      </c>
      <c r="F64" s="85">
        <v>0.51568365097045898</v>
      </c>
      <c r="G64" s="85">
        <v>50.683902740478516</v>
      </c>
      <c r="H64" s="85">
        <v>0</v>
      </c>
      <c r="I64" s="85">
        <v>66.630767822265625</v>
      </c>
      <c r="J64" s="47" t="s">
        <v>6</v>
      </c>
      <c r="K64" s="48" t="s">
        <v>6</v>
      </c>
    </row>
    <row r="65" spans="1:11" x14ac:dyDescent="0.2">
      <c r="A65" s="68" t="s">
        <v>40</v>
      </c>
      <c r="B65" s="72" t="s">
        <v>156</v>
      </c>
      <c r="C65" s="84">
        <v>8</v>
      </c>
      <c r="D65" s="85">
        <v>43.171962738037109</v>
      </c>
      <c r="E65" s="85">
        <v>28</v>
      </c>
      <c r="F65" s="85">
        <v>0</v>
      </c>
      <c r="G65" s="85">
        <v>56.531204223632813</v>
      </c>
      <c r="H65" s="85">
        <v>0</v>
      </c>
      <c r="I65" s="85">
        <v>74.670738220214844</v>
      </c>
      <c r="J65" s="47" t="s">
        <v>403</v>
      </c>
      <c r="K65" s="48" t="s">
        <v>403</v>
      </c>
    </row>
    <row r="66" spans="1:11" x14ac:dyDescent="0.2">
      <c r="A66" s="68" t="s">
        <v>64</v>
      </c>
      <c r="B66" s="72" t="s">
        <v>266</v>
      </c>
      <c r="C66" s="84">
        <v>24</v>
      </c>
      <c r="D66" s="85">
        <v>25.806549072265625</v>
      </c>
      <c r="E66" s="85">
        <v>28</v>
      </c>
      <c r="F66" s="85">
        <v>8.8354988098144531</v>
      </c>
      <c r="G66" s="85">
        <v>44.877059936523438</v>
      </c>
      <c r="H66" s="85">
        <v>0.7399371862411499</v>
      </c>
      <c r="I66" s="85">
        <v>56.587810516357422</v>
      </c>
      <c r="J66" s="47" t="s">
        <v>6</v>
      </c>
      <c r="K66" s="48" t="s">
        <v>6</v>
      </c>
    </row>
    <row r="67" spans="1:11" x14ac:dyDescent="0.2">
      <c r="A67" s="68" t="s">
        <v>113</v>
      </c>
      <c r="B67" s="72" t="s">
        <v>194</v>
      </c>
      <c r="C67" s="84">
        <v>66</v>
      </c>
      <c r="D67" s="85">
        <v>19.090843200683594</v>
      </c>
      <c r="E67" s="85">
        <v>28</v>
      </c>
      <c r="F67" s="85">
        <v>16.757179260253906</v>
      </c>
      <c r="G67" s="85">
        <v>38.432086944580078</v>
      </c>
      <c r="H67" s="85">
        <v>11.186244964599609</v>
      </c>
      <c r="I67" s="85">
        <v>45.171176910400391</v>
      </c>
      <c r="J67" s="47" t="s">
        <v>6</v>
      </c>
      <c r="K67" s="48" t="s">
        <v>6</v>
      </c>
    </row>
    <row r="68" spans="1:11" x14ac:dyDescent="0.2">
      <c r="A68" s="68" t="s">
        <v>136</v>
      </c>
      <c r="B68" s="72" t="s">
        <v>340</v>
      </c>
      <c r="C68" s="84">
        <v>2</v>
      </c>
      <c r="D68" s="85">
        <v>0</v>
      </c>
      <c r="E68" s="85">
        <v>28</v>
      </c>
      <c r="F68" s="85">
        <v>0</v>
      </c>
      <c r="G68" s="85">
        <v>84.05999755859375</v>
      </c>
      <c r="H68" s="85">
        <v>0</v>
      </c>
      <c r="I68" s="85">
        <v>99.362396240234375</v>
      </c>
      <c r="J68" s="47" t="s">
        <v>403</v>
      </c>
      <c r="K68" s="48" t="s">
        <v>403</v>
      </c>
    </row>
    <row r="69" spans="1:11" x14ac:dyDescent="0.2">
      <c r="A69" s="68" t="s">
        <v>94</v>
      </c>
      <c r="B69" s="72" t="s">
        <v>185</v>
      </c>
      <c r="C69" s="84">
        <v>52</v>
      </c>
      <c r="D69" s="85">
        <v>32.462928771972656</v>
      </c>
      <c r="E69" s="85">
        <v>28</v>
      </c>
      <c r="F69" s="85">
        <v>15.294384956359863</v>
      </c>
      <c r="G69" s="85">
        <v>39.708267211914063</v>
      </c>
      <c r="H69" s="85">
        <v>9.2358980178833008</v>
      </c>
      <c r="I69" s="85">
        <v>47.397853851318359</v>
      </c>
      <c r="J69" s="47" t="s">
        <v>6</v>
      </c>
      <c r="K69" s="48" t="s">
        <v>6</v>
      </c>
    </row>
    <row r="70" spans="1:11" x14ac:dyDescent="0.2">
      <c r="A70" s="68" t="s">
        <v>15</v>
      </c>
      <c r="B70" s="72" t="s">
        <v>259</v>
      </c>
      <c r="C70" s="84">
        <v>8</v>
      </c>
      <c r="D70" s="85">
        <v>18.114990234375</v>
      </c>
      <c r="E70" s="85">
        <v>28</v>
      </c>
      <c r="F70" s="85">
        <v>0</v>
      </c>
      <c r="G70" s="85">
        <v>56.531204223632813</v>
      </c>
      <c r="H70" s="85">
        <v>0</v>
      </c>
      <c r="I70" s="85">
        <v>74.670738220214844</v>
      </c>
      <c r="J70" s="47" t="s">
        <v>403</v>
      </c>
      <c r="K70" s="48" t="s">
        <v>403</v>
      </c>
    </row>
    <row r="71" spans="1:11" x14ac:dyDescent="0.2">
      <c r="A71" s="68" t="s">
        <v>110</v>
      </c>
      <c r="B71" s="72" t="s">
        <v>191</v>
      </c>
      <c r="C71" s="84">
        <v>46</v>
      </c>
      <c r="D71" s="85">
        <v>37.145614624023438</v>
      </c>
      <c r="E71" s="85">
        <v>28</v>
      </c>
      <c r="F71" s="85">
        <v>14.313000679016113</v>
      </c>
      <c r="G71" s="85">
        <v>40.425327301025391</v>
      </c>
      <c r="H71" s="85">
        <v>8.0308418273925781</v>
      </c>
      <c r="I71" s="85">
        <v>48.592578887939453</v>
      </c>
      <c r="J71" s="47" t="s">
        <v>6</v>
      </c>
      <c r="K71" s="48" t="s">
        <v>6</v>
      </c>
    </row>
    <row r="72" spans="1:11" x14ac:dyDescent="0.2">
      <c r="A72" s="68" t="s">
        <v>50</v>
      </c>
      <c r="B72" s="72" t="s">
        <v>287</v>
      </c>
      <c r="C72" s="84">
        <v>10</v>
      </c>
      <c r="D72" s="85">
        <v>22.350351333618164</v>
      </c>
      <c r="E72" s="85">
        <v>28</v>
      </c>
      <c r="F72" s="85">
        <v>0</v>
      </c>
      <c r="G72" s="85">
        <v>53.388160705566406</v>
      </c>
      <c r="H72" s="85">
        <v>0</v>
      </c>
      <c r="I72" s="85">
        <v>69.936042785644531</v>
      </c>
      <c r="J72" s="47" t="s">
        <v>6</v>
      </c>
      <c r="K72" s="48" t="s">
        <v>6</v>
      </c>
    </row>
    <row r="73" spans="1:11" x14ac:dyDescent="0.2">
      <c r="A73" s="68" t="s">
        <v>84</v>
      </c>
      <c r="B73" s="72" t="s">
        <v>181</v>
      </c>
      <c r="C73" s="84">
        <v>23</v>
      </c>
      <c r="D73" s="85">
        <v>14.745301246643066</v>
      </c>
      <c r="E73" s="85">
        <v>28</v>
      </c>
      <c r="F73" s="85">
        <v>8.6520137786865234</v>
      </c>
      <c r="G73" s="85">
        <v>45.282234191894531</v>
      </c>
      <c r="H73" s="85">
        <v>0.44396153092384338</v>
      </c>
      <c r="I73" s="85">
        <v>56.517021179199219</v>
      </c>
      <c r="J73" s="47" t="s">
        <v>6</v>
      </c>
      <c r="K73" s="48" t="s">
        <v>6</v>
      </c>
    </row>
    <row r="74" spans="1:11" x14ac:dyDescent="0.2">
      <c r="A74" s="68" t="s">
        <v>78</v>
      </c>
      <c r="B74" s="72" t="s">
        <v>179</v>
      </c>
      <c r="C74" s="84">
        <v>96</v>
      </c>
      <c r="D74" s="85">
        <v>26.474859237670898</v>
      </c>
      <c r="E74" s="85">
        <v>28</v>
      </c>
      <c r="F74" s="85">
        <v>18.748619079589844</v>
      </c>
      <c r="G74" s="85">
        <v>36.689876556396484</v>
      </c>
      <c r="H74" s="85">
        <v>14.012474060058594</v>
      </c>
      <c r="I74" s="85">
        <v>42.262481689453125</v>
      </c>
      <c r="J74" s="47" t="s">
        <v>6</v>
      </c>
      <c r="K74" s="48" t="s">
        <v>6</v>
      </c>
    </row>
    <row r="75" spans="1:11" x14ac:dyDescent="0.2">
      <c r="A75" s="68" t="s">
        <v>71</v>
      </c>
      <c r="B75" s="72" t="s">
        <v>172</v>
      </c>
      <c r="C75" s="84">
        <v>76</v>
      </c>
      <c r="D75" s="85">
        <v>18.796930313110352</v>
      </c>
      <c r="E75" s="85">
        <v>28</v>
      </c>
      <c r="F75" s="85">
        <v>17.493341445922852</v>
      </c>
      <c r="G75" s="85">
        <v>37.745681762695313</v>
      </c>
      <c r="H75" s="85">
        <v>12.312898635864258</v>
      </c>
      <c r="I75" s="85">
        <v>44.034175872802734</v>
      </c>
      <c r="J75" s="47" t="s">
        <v>6</v>
      </c>
      <c r="K75" s="48" t="s">
        <v>6</v>
      </c>
    </row>
    <row r="76" spans="1:11" x14ac:dyDescent="0.2">
      <c r="A76" s="68" t="s">
        <v>105</v>
      </c>
      <c r="B76" s="72" t="s">
        <v>318</v>
      </c>
      <c r="C76" s="84">
        <v>49</v>
      </c>
      <c r="D76" s="85">
        <v>19.956085205078125</v>
      </c>
      <c r="E76" s="85">
        <v>28</v>
      </c>
      <c r="F76" s="85">
        <v>14.787295341491699</v>
      </c>
      <c r="G76" s="85">
        <v>40.050731658935547</v>
      </c>
      <c r="H76" s="85">
        <v>8.6056375503540039</v>
      </c>
      <c r="I76" s="85">
        <v>47.988632202148438</v>
      </c>
      <c r="J76" s="47" t="s">
        <v>6</v>
      </c>
      <c r="K76" s="48" t="s">
        <v>6</v>
      </c>
    </row>
    <row r="77" spans="1:11" x14ac:dyDescent="0.2">
      <c r="A77" s="68" t="s">
        <v>62</v>
      </c>
      <c r="B77" s="72" t="s">
        <v>288</v>
      </c>
      <c r="C77" s="84">
        <v>10</v>
      </c>
      <c r="D77" s="85">
        <v>43.351802825927734</v>
      </c>
      <c r="E77" s="85">
        <v>28</v>
      </c>
      <c r="F77" s="85">
        <v>0</v>
      </c>
      <c r="G77" s="85">
        <v>53.388160705566406</v>
      </c>
      <c r="H77" s="85">
        <v>0</v>
      </c>
      <c r="I77" s="85">
        <v>69.936042785644531</v>
      </c>
      <c r="J77" s="47" t="s">
        <v>6</v>
      </c>
      <c r="K77" s="48" t="s">
        <v>6</v>
      </c>
    </row>
    <row r="78" spans="1:11" x14ac:dyDescent="0.2">
      <c r="A78" s="68" t="s">
        <v>319</v>
      </c>
      <c r="B78" s="72" t="s">
        <v>320</v>
      </c>
      <c r="C78" s="84">
        <v>20</v>
      </c>
      <c r="D78" s="85">
        <v>19.686227798461914</v>
      </c>
      <c r="E78" s="85">
        <v>28</v>
      </c>
      <c r="F78" s="85">
        <v>6.57830810546875</v>
      </c>
      <c r="G78" s="85">
        <v>46.338863372802734</v>
      </c>
      <c r="H78" s="85">
        <v>0</v>
      </c>
      <c r="I78" s="85">
        <v>59.106410980224609</v>
      </c>
      <c r="J78" s="47" t="s">
        <v>6</v>
      </c>
      <c r="K78" s="48" t="s">
        <v>6</v>
      </c>
    </row>
    <row r="79" spans="1:11" x14ac:dyDescent="0.2">
      <c r="A79" s="68" t="s">
        <v>93</v>
      </c>
      <c r="B79" s="72" t="s">
        <v>304</v>
      </c>
      <c r="C79" s="84">
        <v>12</v>
      </c>
      <c r="D79" s="85">
        <v>30.591718673706055</v>
      </c>
      <c r="E79" s="85">
        <v>28</v>
      </c>
      <c r="F79" s="85">
        <v>0.51568365097045898</v>
      </c>
      <c r="G79" s="85">
        <v>50.683902740478516</v>
      </c>
      <c r="H79" s="85">
        <v>0</v>
      </c>
      <c r="I79" s="85">
        <v>66.630767822265625</v>
      </c>
      <c r="J79" s="47" t="s">
        <v>6</v>
      </c>
      <c r="K79" s="48" t="s">
        <v>6</v>
      </c>
    </row>
    <row r="80" spans="1:11" x14ac:dyDescent="0.2">
      <c r="A80" s="68" t="s">
        <v>103</v>
      </c>
      <c r="B80" s="72" t="s">
        <v>305</v>
      </c>
      <c r="C80" s="84">
        <v>45</v>
      </c>
      <c r="D80" s="85">
        <v>26.873332977294922</v>
      </c>
      <c r="E80" s="85">
        <v>28</v>
      </c>
      <c r="F80" s="85">
        <v>14.148190498352051</v>
      </c>
      <c r="G80" s="85">
        <v>40.497749328613281</v>
      </c>
      <c r="H80" s="85">
        <v>7.7307167053222656</v>
      </c>
      <c r="I80" s="85">
        <v>48.705417633056641</v>
      </c>
      <c r="J80" s="47"/>
      <c r="K80" s="48"/>
    </row>
    <row r="81" spans="1:11" x14ac:dyDescent="0.2">
      <c r="A81" s="68" t="s">
        <v>66</v>
      </c>
      <c r="B81" s="72" t="s">
        <v>302</v>
      </c>
      <c r="C81" s="84">
        <v>7</v>
      </c>
      <c r="D81" s="85">
        <v>31.952680587768555</v>
      </c>
      <c r="E81" s="85">
        <v>28</v>
      </c>
      <c r="F81" s="85">
        <v>0</v>
      </c>
      <c r="G81" s="85">
        <v>56.48675537109375</v>
      </c>
      <c r="H81" s="85">
        <v>0</v>
      </c>
      <c r="I81" s="85">
        <v>80.630096435546875</v>
      </c>
      <c r="J81" s="47" t="s">
        <v>403</v>
      </c>
      <c r="K81" s="48" t="s">
        <v>403</v>
      </c>
    </row>
    <row r="82" spans="1:11" x14ac:dyDescent="0.2">
      <c r="A82" s="68" t="s">
        <v>55</v>
      </c>
      <c r="B82" s="72" t="s">
        <v>166</v>
      </c>
      <c r="C82" s="84">
        <v>1</v>
      </c>
      <c r="D82" s="85">
        <v>0</v>
      </c>
      <c r="E82" s="85">
        <v>28</v>
      </c>
      <c r="F82" s="85">
        <v>0</v>
      </c>
      <c r="G82" s="85">
        <v>91.072509765625</v>
      </c>
      <c r="H82" s="85">
        <v>0</v>
      </c>
      <c r="I82" s="85">
        <v>99.642906188964844</v>
      </c>
      <c r="J82" s="47" t="s">
        <v>403</v>
      </c>
      <c r="K82" s="48" t="s">
        <v>403</v>
      </c>
    </row>
    <row r="83" spans="1:11" x14ac:dyDescent="0.2">
      <c r="A83" s="68" t="s">
        <v>10</v>
      </c>
      <c r="B83" s="72" t="s">
        <v>298</v>
      </c>
      <c r="C83" s="84">
        <v>1</v>
      </c>
      <c r="D83" s="85">
        <v>0</v>
      </c>
      <c r="E83" s="85">
        <v>28</v>
      </c>
      <c r="F83" s="85">
        <v>0</v>
      </c>
      <c r="G83" s="85">
        <v>91.072509765625</v>
      </c>
      <c r="H83" s="85">
        <v>0</v>
      </c>
      <c r="I83" s="85">
        <v>99.642906188964844</v>
      </c>
      <c r="J83" s="47" t="s">
        <v>403</v>
      </c>
      <c r="K83" s="48" t="s">
        <v>403</v>
      </c>
    </row>
    <row r="84" spans="1:11" x14ac:dyDescent="0.2">
      <c r="A84" s="68" t="s">
        <v>16</v>
      </c>
      <c r="B84" s="72" t="s">
        <v>238</v>
      </c>
      <c r="C84" s="84">
        <v>3</v>
      </c>
      <c r="D84" s="85">
        <v>0</v>
      </c>
      <c r="E84" s="85">
        <v>28</v>
      </c>
      <c r="F84" s="85">
        <v>0</v>
      </c>
      <c r="G84" s="85">
        <v>66.068389892578125</v>
      </c>
      <c r="H84" s="85">
        <v>0</v>
      </c>
      <c r="I84" s="85">
        <v>98.482093811035156</v>
      </c>
      <c r="J84" s="47" t="s">
        <v>403</v>
      </c>
      <c r="K84" s="48" t="s">
        <v>403</v>
      </c>
    </row>
    <row r="85" spans="1:11" x14ac:dyDescent="0.2">
      <c r="A85" s="68" t="s">
        <v>45</v>
      </c>
      <c r="B85" s="72" t="s">
        <v>235</v>
      </c>
      <c r="C85" s="84">
        <v>16</v>
      </c>
      <c r="D85" s="85">
        <v>32.085521697998047</v>
      </c>
      <c r="E85" s="85">
        <v>28</v>
      </c>
      <c r="F85" s="85">
        <v>3.8130688667297363</v>
      </c>
      <c r="G85" s="85">
        <v>48.449951171875</v>
      </c>
      <c r="H85" s="85">
        <v>0</v>
      </c>
      <c r="I85" s="85">
        <v>62.179225921630859</v>
      </c>
      <c r="J85" s="47" t="s">
        <v>6</v>
      </c>
      <c r="K85" s="48" t="s">
        <v>6</v>
      </c>
    </row>
    <row r="86" spans="1:11" x14ac:dyDescent="0.2">
      <c r="A86" s="68" t="s">
        <v>13</v>
      </c>
      <c r="B86" s="72" t="s">
        <v>260</v>
      </c>
      <c r="C86" s="84">
        <v>11</v>
      </c>
      <c r="D86" s="85">
        <v>42.262336730957031</v>
      </c>
      <c r="E86" s="85">
        <v>28</v>
      </c>
      <c r="F86" s="85">
        <v>0</v>
      </c>
      <c r="G86" s="85">
        <v>52.357852935791016</v>
      </c>
      <c r="H86" s="85">
        <v>0</v>
      </c>
      <c r="I86" s="85">
        <v>70.096931457519531</v>
      </c>
      <c r="J86" s="47" t="s">
        <v>6</v>
      </c>
      <c r="K86" s="48" t="s">
        <v>6</v>
      </c>
    </row>
    <row r="87" spans="1:11" x14ac:dyDescent="0.2">
      <c r="A87" s="68" t="s">
        <v>75</v>
      </c>
      <c r="B87" s="72" t="s">
        <v>236</v>
      </c>
      <c r="C87" s="84">
        <v>19</v>
      </c>
      <c r="D87" s="85">
        <v>29.243312835693359</v>
      </c>
      <c r="E87" s="85">
        <v>28</v>
      </c>
      <c r="F87" s="85">
        <v>6.1711640357971191</v>
      </c>
      <c r="G87" s="85">
        <v>46.683876037597656</v>
      </c>
      <c r="H87" s="85">
        <v>0</v>
      </c>
      <c r="I87" s="85">
        <v>59.990989685058594</v>
      </c>
      <c r="J87" s="47" t="s">
        <v>6</v>
      </c>
      <c r="K87" s="48" t="s">
        <v>6</v>
      </c>
    </row>
    <row r="88" spans="1:11" x14ac:dyDescent="0.2">
      <c r="A88" s="68" t="s">
        <v>7</v>
      </c>
      <c r="B88" s="72" t="s">
        <v>289</v>
      </c>
      <c r="C88" s="84">
        <v>4</v>
      </c>
      <c r="D88" s="85">
        <v>0</v>
      </c>
      <c r="E88" s="85">
        <v>28</v>
      </c>
      <c r="F88" s="85">
        <v>0</v>
      </c>
      <c r="G88" s="85">
        <v>67.548263549804688</v>
      </c>
      <c r="H88" s="85">
        <v>0</v>
      </c>
      <c r="I88" s="85">
        <v>95.934661865234375</v>
      </c>
      <c r="J88" s="47" t="s">
        <v>403</v>
      </c>
      <c r="K88" s="48" t="s">
        <v>403</v>
      </c>
    </row>
    <row r="89" spans="1:11" x14ac:dyDescent="0.2">
      <c r="A89" s="68" t="s">
        <v>138</v>
      </c>
      <c r="B89" s="72" t="s">
        <v>261</v>
      </c>
      <c r="C89" s="84">
        <v>2</v>
      </c>
      <c r="D89" s="85">
        <v>35.741920471191406</v>
      </c>
      <c r="E89" s="85">
        <v>28</v>
      </c>
      <c r="F89" s="85">
        <v>0</v>
      </c>
      <c r="G89" s="85">
        <v>84.05999755859375</v>
      </c>
      <c r="H89" s="85">
        <v>0</v>
      </c>
      <c r="I89" s="85">
        <v>99.362396240234375</v>
      </c>
      <c r="J89" s="47" t="s">
        <v>403</v>
      </c>
      <c r="K89" s="48" t="s">
        <v>403</v>
      </c>
    </row>
    <row r="90" spans="1:11" ht="15" thickBot="1" x14ac:dyDescent="0.25">
      <c r="A90" s="69" t="s">
        <v>69</v>
      </c>
      <c r="B90" s="73" t="s">
        <v>171</v>
      </c>
      <c r="C90" s="87">
        <v>20</v>
      </c>
      <c r="D90" s="88">
        <v>36.523483276367188</v>
      </c>
      <c r="E90" s="89">
        <v>28</v>
      </c>
      <c r="F90" s="88">
        <v>6.57830810546875</v>
      </c>
      <c r="G90" s="88">
        <v>46.338863372802734</v>
      </c>
      <c r="H90" s="88">
        <v>0</v>
      </c>
      <c r="I90" s="88">
        <v>59.106410980224609</v>
      </c>
      <c r="J90" s="52" t="s">
        <v>6</v>
      </c>
      <c r="K90" s="53" t="s">
        <v>6</v>
      </c>
    </row>
    <row r="92" spans="1:11" ht="15.75" customHeight="1" thickBot="1" x14ac:dyDescent="0.3">
      <c r="A92" s="125" t="s">
        <v>338</v>
      </c>
      <c r="B92" s="125"/>
    </row>
    <row r="93" spans="1:11" ht="30.75" thickBot="1" x14ac:dyDescent="0.25">
      <c r="A93" s="25" t="s">
        <v>196</v>
      </c>
      <c r="B93" s="26" t="s">
        <v>120</v>
      </c>
    </row>
    <row r="94" spans="1:11" ht="15" thickBot="1" x14ac:dyDescent="0.25">
      <c r="A94" s="98" t="s">
        <v>34</v>
      </c>
      <c r="B94" s="99" t="s">
        <v>152</v>
      </c>
    </row>
    <row r="95" spans="1:11" x14ac:dyDescent="0.2">
      <c r="A95" s="49" t="s">
        <v>413</v>
      </c>
      <c r="B95" s="49"/>
    </row>
    <row r="96" spans="1:11" ht="15.75" customHeight="1" x14ac:dyDescent="0.2">
      <c r="A96" s="49" t="s">
        <v>401</v>
      </c>
      <c r="B96" s="49"/>
    </row>
    <row r="98" spans="1:2" ht="41.25" customHeight="1" thickBot="1" x14ac:dyDescent="0.3">
      <c r="A98" s="125" t="s">
        <v>419</v>
      </c>
      <c r="B98" s="125"/>
    </row>
    <row r="99" spans="1:2" ht="30.75" thickBot="1" x14ac:dyDescent="0.25">
      <c r="A99" s="78" t="s">
        <v>196</v>
      </c>
      <c r="B99" s="18" t="s">
        <v>120</v>
      </c>
    </row>
    <row r="100" spans="1:2" x14ac:dyDescent="0.2">
      <c r="A100" s="76" t="s">
        <v>106</v>
      </c>
      <c r="B100" s="77" t="s">
        <v>189</v>
      </c>
    </row>
    <row r="101" spans="1:2" x14ac:dyDescent="0.2">
      <c r="A101" s="70" t="s">
        <v>87</v>
      </c>
      <c r="B101" s="71" t="s">
        <v>227</v>
      </c>
    </row>
    <row r="102" spans="1:2" x14ac:dyDescent="0.2">
      <c r="A102" s="70" t="s">
        <v>60</v>
      </c>
      <c r="B102" s="71" t="s">
        <v>271</v>
      </c>
    </row>
    <row r="103" spans="1:2" x14ac:dyDescent="0.2">
      <c r="A103" s="70" t="s">
        <v>79</v>
      </c>
      <c r="B103" s="71" t="s">
        <v>177</v>
      </c>
    </row>
    <row r="104" spans="1:2" x14ac:dyDescent="0.2">
      <c r="A104" s="70" t="s">
        <v>31</v>
      </c>
      <c r="B104" s="71" t="s">
        <v>301</v>
      </c>
    </row>
    <row r="105" spans="1:2" x14ac:dyDescent="0.2">
      <c r="A105" s="70" t="s">
        <v>21</v>
      </c>
      <c r="B105" s="71" t="s">
        <v>144</v>
      </c>
    </row>
    <row r="106" spans="1:2" x14ac:dyDescent="0.2">
      <c r="A106" s="70" t="s">
        <v>127</v>
      </c>
      <c r="B106" s="71" t="s">
        <v>201</v>
      </c>
    </row>
    <row r="107" spans="1:2" x14ac:dyDescent="0.2">
      <c r="A107" s="70" t="s">
        <v>96</v>
      </c>
      <c r="B107" s="71" t="s">
        <v>292</v>
      </c>
    </row>
    <row r="108" spans="1:2" x14ac:dyDescent="0.2">
      <c r="A108" s="70" t="s">
        <v>128</v>
      </c>
      <c r="B108" s="71" t="s">
        <v>202</v>
      </c>
    </row>
    <row r="109" spans="1:2" x14ac:dyDescent="0.2">
      <c r="A109" s="70" t="s">
        <v>91</v>
      </c>
      <c r="B109" s="71" t="s">
        <v>280</v>
      </c>
    </row>
    <row r="110" spans="1:2" x14ac:dyDescent="0.2">
      <c r="A110" s="70" t="s">
        <v>74</v>
      </c>
      <c r="B110" s="71" t="s">
        <v>175</v>
      </c>
    </row>
    <row r="111" spans="1:2" x14ac:dyDescent="0.2">
      <c r="A111" s="70" t="s">
        <v>82</v>
      </c>
      <c r="B111" s="71" t="s">
        <v>180</v>
      </c>
    </row>
    <row r="112" spans="1:2" x14ac:dyDescent="0.2">
      <c r="A112" s="70" t="s">
        <v>130</v>
      </c>
      <c r="B112" s="71" t="s">
        <v>204</v>
      </c>
    </row>
    <row r="113" spans="1:2" x14ac:dyDescent="0.2">
      <c r="A113" s="70" t="s">
        <v>101</v>
      </c>
      <c r="B113" s="71" t="s">
        <v>317</v>
      </c>
    </row>
    <row r="114" spans="1:2" x14ac:dyDescent="0.2">
      <c r="A114" s="70" t="s">
        <v>56</v>
      </c>
      <c r="B114" s="71" t="s">
        <v>167</v>
      </c>
    </row>
    <row r="115" spans="1:2" x14ac:dyDescent="0.2">
      <c r="A115" s="70" t="s">
        <v>61</v>
      </c>
      <c r="B115" s="71" t="s">
        <v>168</v>
      </c>
    </row>
    <row r="116" spans="1:2" x14ac:dyDescent="0.2">
      <c r="A116" s="70" t="s">
        <v>27</v>
      </c>
      <c r="B116" s="71" t="s">
        <v>148</v>
      </c>
    </row>
    <row r="117" spans="1:2" x14ac:dyDescent="0.2">
      <c r="A117" s="70" t="s">
        <v>132</v>
      </c>
      <c r="B117" s="71" t="s">
        <v>284</v>
      </c>
    </row>
    <row r="118" spans="1:2" x14ac:dyDescent="0.2">
      <c r="A118" s="70" t="s">
        <v>59</v>
      </c>
      <c r="B118" s="71" t="s">
        <v>285</v>
      </c>
    </row>
    <row r="119" spans="1:2" x14ac:dyDescent="0.2">
      <c r="A119" s="70" t="s">
        <v>12</v>
      </c>
      <c r="B119" s="71" t="s">
        <v>295</v>
      </c>
    </row>
    <row r="120" spans="1:2" x14ac:dyDescent="0.2">
      <c r="A120" s="70" t="s">
        <v>133</v>
      </c>
      <c r="B120" s="71" t="s">
        <v>296</v>
      </c>
    </row>
    <row r="121" spans="1:2" x14ac:dyDescent="0.2">
      <c r="A121" s="70" t="s">
        <v>24</v>
      </c>
      <c r="B121" s="71" t="s">
        <v>293</v>
      </c>
    </row>
    <row r="122" spans="1:2" x14ac:dyDescent="0.2">
      <c r="A122" s="70" t="s">
        <v>112</v>
      </c>
      <c r="B122" s="71" t="s">
        <v>193</v>
      </c>
    </row>
    <row r="123" spans="1:2" x14ac:dyDescent="0.2">
      <c r="A123" s="70" t="s">
        <v>35</v>
      </c>
      <c r="B123" s="71" t="s">
        <v>153</v>
      </c>
    </row>
    <row r="124" spans="1:2" x14ac:dyDescent="0.2">
      <c r="A124" s="70" t="s">
        <v>137</v>
      </c>
      <c r="B124" s="71" t="s">
        <v>205</v>
      </c>
    </row>
    <row r="125" spans="1:2" x14ac:dyDescent="0.2">
      <c r="A125" s="70" t="s">
        <v>44</v>
      </c>
      <c r="B125" s="71" t="s">
        <v>244</v>
      </c>
    </row>
    <row r="126" spans="1:2" x14ac:dyDescent="0.2">
      <c r="A126" s="70" t="s">
        <v>23</v>
      </c>
      <c r="B126" s="71" t="s">
        <v>146</v>
      </c>
    </row>
    <row r="127" spans="1:2" x14ac:dyDescent="0.2">
      <c r="A127" s="70" t="s">
        <v>99</v>
      </c>
      <c r="B127" s="71" t="s">
        <v>303</v>
      </c>
    </row>
    <row r="128" spans="1:2" x14ac:dyDescent="0.2">
      <c r="A128" s="70" t="s">
        <v>76</v>
      </c>
      <c r="B128" s="71" t="s">
        <v>176</v>
      </c>
    </row>
    <row r="129" spans="1:2" ht="15" thickBot="1" x14ac:dyDescent="0.25">
      <c r="A129" s="92" t="s">
        <v>70</v>
      </c>
      <c r="B129" s="93" t="s">
        <v>173</v>
      </c>
    </row>
    <row r="130" spans="1:2" x14ac:dyDescent="0.2">
      <c r="A130" s="67"/>
    </row>
    <row r="132" spans="1:2" ht="34.5" customHeight="1" thickBot="1" x14ac:dyDescent="0.25">
      <c r="A132" s="126" t="s">
        <v>253</v>
      </c>
      <c r="B132" s="126"/>
    </row>
    <row r="133" spans="1:2" ht="30.75" thickBot="1" x14ac:dyDescent="0.25">
      <c r="A133" s="74" t="s">
        <v>196</v>
      </c>
      <c r="B133" s="75" t="s">
        <v>120</v>
      </c>
    </row>
    <row r="134" spans="1:2" x14ac:dyDescent="0.2">
      <c r="A134" s="72" t="s">
        <v>125</v>
      </c>
      <c r="B134" s="27" t="s">
        <v>256</v>
      </c>
    </row>
    <row r="135" spans="1:2" x14ac:dyDescent="0.2">
      <c r="A135" s="72" t="s">
        <v>20</v>
      </c>
      <c r="B135" s="27" t="s">
        <v>143</v>
      </c>
    </row>
    <row r="136" spans="1:2" x14ac:dyDescent="0.2">
      <c r="A136" s="72" t="s">
        <v>134</v>
      </c>
      <c r="B136" s="27" t="s">
        <v>237</v>
      </c>
    </row>
    <row r="137" spans="1:2" x14ac:dyDescent="0.2">
      <c r="A137" s="72" t="s">
        <v>135</v>
      </c>
      <c r="B137" s="27" t="s">
        <v>297</v>
      </c>
    </row>
    <row r="138" spans="1:2" x14ac:dyDescent="0.2">
      <c r="A138" s="72" t="s">
        <v>42</v>
      </c>
      <c r="B138" s="27" t="s">
        <v>159</v>
      </c>
    </row>
    <row r="139" spans="1:2" x14ac:dyDescent="0.2">
      <c r="A139" s="72" t="s">
        <v>25</v>
      </c>
      <c r="B139" s="27" t="s">
        <v>147</v>
      </c>
    </row>
    <row r="140" spans="1:2" ht="15" thickBot="1" x14ac:dyDescent="0.25">
      <c r="A140" s="73" t="s">
        <v>28</v>
      </c>
      <c r="B140" s="54" t="s">
        <v>149</v>
      </c>
    </row>
  </sheetData>
  <mergeCells count="3">
    <mergeCell ref="A98:B98"/>
    <mergeCell ref="A132:B132"/>
    <mergeCell ref="A92:B92"/>
  </mergeCells>
  <conditionalFormatting sqref="A1:B91 A97:B1048576">
    <cfRule type="containsText" dxfId="2" priority="3" operator="containsText" text="FALSE">
      <formula>NOT(ISERROR(SEARCH("FALSE",A1)))</formula>
    </cfRule>
  </conditionalFormatting>
  <conditionalFormatting sqref="F78:F81">
    <cfRule type="duplicateValues" dxfId="1" priority="2"/>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AE106-224A-4560-AFF7-2D208B2F40A1}">
  <sheetPr codeName="Sheet23">
    <tabColor rgb="FF9BDEFF"/>
  </sheetPr>
  <dimension ref="A1:E36"/>
  <sheetViews>
    <sheetView showRowColHeaders="0" zoomScale="90" zoomScaleNormal="90" workbookViewId="0">
      <selection activeCell="C21" sqref="C21"/>
    </sheetView>
  </sheetViews>
  <sheetFormatPr defaultColWidth="9.140625" defaultRowHeight="15" x14ac:dyDescent="0.25"/>
  <cols>
    <col min="1" max="1" width="1.7109375" style="7" customWidth="1"/>
    <col min="2" max="2" width="39.85546875" style="7" customWidth="1"/>
    <col min="3" max="3" width="54.7109375" style="7" customWidth="1"/>
    <col min="4" max="4" width="15.5703125" style="5" bestFit="1" customWidth="1"/>
    <col min="5" max="16384" width="9.140625" style="5"/>
  </cols>
  <sheetData>
    <row r="1" spans="1:3" ht="9" customHeight="1" x14ac:dyDescent="0.25">
      <c r="B1" s="20"/>
      <c r="C1" s="42"/>
    </row>
    <row r="2" spans="1:3" ht="40.5" customHeight="1" x14ac:dyDescent="0.25">
      <c r="A2" s="5"/>
      <c r="B2" s="21" t="s">
        <v>120</v>
      </c>
      <c r="C2" s="46" t="str">
        <f>VLOOKUP('SELECT TRUST'!$L$13,'Trust lookup'!$A$1:$I$129,3,FALSE)</f>
        <v>Airedale NHS Foundation Trust</v>
      </c>
    </row>
    <row r="3" spans="1:3" x14ac:dyDescent="0.25">
      <c r="B3" s="22" t="s">
        <v>196</v>
      </c>
      <c r="C3" s="46" t="str">
        <f>VLOOKUP('SELECT TRUST'!$L$13,'Trust lookup'!$A$1:$I$129,2,FALSE)</f>
        <v>RCF</v>
      </c>
    </row>
    <row r="4" spans="1:3" x14ac:dyDescent="0.25">
      <c r="B4" s="23" t="s">
        <v>299</v>
      </c>
      <c r="C4" s="43" t="str">
        <f>IFERROR(IF($C$3=VLOOKUP($C$3,'AML - data table'!$A$100:$A$129,1,FALSE),"Excluded"),IFERROR(IF($C$3=VLOOKUP($C$3,'AML - data table'!$A$94:$B$94,1,FALSE),"Excluded outlier"),IFERROR(VLOOKUP($C$3,'AML - data table'!$A$2:$I$90,3,FALSE),"No data")))</f>
        <v>Excluded outlier</v>
      </c>
    </row>
    <row r="5" spans="1:3" x14ac:dyDescent="0.25">
      <c r="B5" s="22" t="s">
        <v>195</v>
      </c>
      <c r="C5" s="55" t="str">
        <f>IFERROR(IF($C$3=VLOOKUP($C$3,'AML - data table'!$A$100:$A$129,1,FALSE),"Excluded"),IFERROR(IF($C$3=VLOOKUP($C$3,'AML - data table'!$A$94:$B$94,1,FALSE),"Excluded outlier"),IFERROR(VLOOKUP($C$3,'AML - data table'!$A$2:$I$90,4,FALSE),"No data")))</f>
        <v>Excluded outlier</v>
      </c>
    </row>
    <row r="9" spans="1:3" x14ac:dyDescent="0.25">
      <c r="B9" s="24"/>
    </row>
    <row r="10" spans="1:3" x14ac:dyDescent="0.25">
      <c r="B10" s="24"/>
    </row>
    <row r="11" spans="1:3" x14ac:dyDescent="0.25">
      <c r="B11" s="24"/>
    </row>
    <row r="12" spans="1:3" x14ac:dyDescent="0.25">
      <c r="B12" s="24"/>
    </row>
    <row r="13" spans="1:3" x14ac:dyDescent="0.25">
      <c r="B13" s="24"/>
    </row>
    <row r="16" spans="1:3" x14ac:dyDescent="0.25">
      <c r="C16" s="9"/>
    </row>
    <row r="34" spans="5:5" x14ac:dyDescent="0.25">
      <c r="E34" s="108" t="s">
        <v>405</v>
      </c>
    </row>
    <row r="35" spans="5:5" x14ac:dyDescent="0.25">
      <c r="E35" s="5" t="s">
        <v>410</v>
      </c>
    </row>
    <row r="36" spans="5:5" x14ac:dyDescent="0.25">
      <c r="E36" s="5" t="s">
        <v>404</v>
      </c>
    </row>
  </sheetData>
  <sheetProtection algorithmName="SHA-512" hashValue="di9jrGEwIqNSXq8vElaJmrbmJtibC6QSSYOzwddbC9qPk/CBF37r1Til5+VHRgfOszXFWtbrAX9GAN8BRyA9ew==" saltValue="YE3kwJbbEkzmpEgFMXu2pA==" spinCount="100000" sheet="1" selectLockedCells="1" selectUnlockedCells="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75061-DECA-49A1-BE65-1F822EDA36D9}">
  <sheetPr codeName="Sheet11">
    <tabColor rgb="FFFFCCCC"/>
  </sheetPr>
  <dimension ref="B1:O57"/>
  <sheetViews>
    <sheetView showRowColHeaders="0" workbookViewId="0"/>
  </sheetViews>
  <sheetFormatPr defaultColWidth="9.140625" defaultRowHeight="15.75" x14ac:dyDescent="0.25"/>
  <cols>
    <col min="1" max="2" width="9.140625" style="2"/>
    <col min="3" max="3" width="9.140625" style="31"/>
    <col min="4" max="16384" width="9.140625" style="2"/>
  </cols>
  <sheetData>
    <row r="1" spans="2:15" ht="15" x14ac:dyDescent="0.25">
      <c r="C1" s="2"/>
    </row>
    <row r="2" spans="2:15" ht="15" x14ac:dyDescent="0.25">
      <c r="C2" s="2"/>
    </row>
    <row r="3" spans="2:15" ht="18" x14ac:dyDescent="0.25">
      <c r="B3" s="8" t="s">
        <v>213</v>
      </c>
      <c r="C3" s="2"/>
    </row>
    <row r="4" spans="2:15" ht="18" x14ac:dyDescent="0.25">
      <c r="B4" s="28"/>
      <c r="C4" s="2"/>
    </row>
    <row r="5" spans="2:15" ht="52.5" customHeight="1" x14ac:dyDescent="0.25">
      <c r="B5" s="127" t="s">
        <v>344</v>
      </c>
      <c r="C5" s="127"/>
      <c r="D5" s="127"/>
      <c r="E5" s="127"/>
      <c r="F5" s="127"/>
      <c r="G5" s="127"/>
      <c r="H5" s="127"/>
      <c r="I5" s="127"/>
      <c r="J5" s="127"/>
      <c r="K5" s="127"/>
      <c r="L5" s="127"/>
      <c r="M5" s="127"/>
      <c r="N5" s="127"/>
      <c r="O5" s="127"/>
    </row>
    <row r="6" spans="2:15" ht="15" x14ac:dyDescent="0.25">
      <c r="C6" s="2"/>
    </row>
    <row r="7" spans="2:15" ht="15" x14ac:dyDescent="0.25">
      <c r="B7" s="30" t="s">
        <v>395</v>
      </c>
      <c r="C7" s="20" t="s">
        <v>345</v>
      </c>
      <c r="D7" s="20"/>
    </row>
    <row r="8" spans="2:15" ht="15" x14ac:dyDescent="0.25">
      <c r="B8" s="30" t="s">
        <v>395</v>
      </c>
      <c r="C8" s="20" t="s">
        <v>346</v>
      </c>
      <c r="D8" s="20"/>
    </row>
    <row r="9" spans="2:15" ht="15" x14ac:dyDescent="0.25">
      <c r="B9" s="30" t="s">
        <v>395</v>
      </c>
      <c r="C9" s="20" t="s">
        <v>347</v>
      </c>
      <c r="D9" s="20"/>
    </row>
    <row r="10" spans="2:15" ht="15" x14ac:dyDescent="0.25">
      <c r="B10" s="30" t="s">
        <v>395</v>
      </c>
      <c r="C10" s="20" t="s">
        <v>348</v>
      </c>
      <c r="D10" s="20"/>
    </row>
    <row r="11" spans="2:15" ht="15" x14ac:dyDescent="0.25">
      <c r="B11" s="30" t="s">
        <v>395</v>
      </c>
      <c r="C11" s="20" t="s">
        <v>349</v>
      </c>
      <c r="D11" s="20"/>
    </row>
    <row r="12" spans="2:15" ht="15" x14ac:dyDescent="0.25">
      <c r="B12" s="30" t="s">
        <v>395</v>
      </c>
      <c r="C12" s="20" t="s">
        <v>350</v>
      </c>
      <c r="D12" s="20"/>
    </row>
    <row r="13" spans="2:15" ht="15" x14ac:dyDescent="0.25">
      <c r="B13" s="30" t="s">
        <v>395</v>
      </c>
      <c r="C13" s="20" t="s">
        <v>351</v>
      </c>
      <c r="D13" s="20"/>
    </row>
    <row r="14" spans="2:15" ht="15" x14ac:dyDescent="0.25">
      <c r="B14" s="30" t="s">
        <v>395</v>
      </c>
      <c r="C14" s="20" t="s">
        <v>352</v>
      </c>
      <c r="D14" s="20"/>
    </row>
    <row r="15" spans="2:15" ht="15" x14ac:dyDescent="0.25">
      <c r="B15" s="30" t="s">
        <v>395</v>
      </c>
      <c r="C15" s="20" t="s">
        <v>353</v>
      </c>
      <c r="D15" s="20"/>
    </row>
    <row r="16" spans="2:15" x14ac:dyDescent="0.25">
      <c r="B16" s="30" t="s">
        <v>395</v>
      </c>
      <c r="C16" s="20" t="s">
        <v>354</v>
      </c>
      <c r="D16" s="20"/>
      <c r="J16" s="57"/>
    </row>
    <row r="17" spans="2:8" ht="15" x14ac:dyDescent="0.25">
      <c r="B17" s="30" t="s">
        <v>395</v>
      </c>
      <c r="C17" s="20" t="s">
        <v>355</v>
      </c>
      <c r="D17" s="20"/>
    </row>
    <row r="18" spans="2:8" ht="15" x14ac:dyDescent="0.25">
      <c r="B18" s="30" t="s">
        <v>395</v>
      </c>
      <c r="C18" s="20" t="s">
        <v>356</v>
      </c>
      <c r="D18" s="20"/>
    </row>
    <row r="19" spans="2:8" x14ac:dyDescent="0.25">
      <c r="B19" s="30" t="s">
        <v>395</v>
      </c>
      <c r="C19" s="20" t="s">
        <v>357</v>
      </c>
      <c r="D19" s="20"/>
      <c r="H19" s="57"/>
    </row>
    <row r="20" spans="2:8" ht="15" x14ac:dyDescent="0.25">
      <c r="B20" s="30" t="s">
        <v>395</v>
      </c>
      <c r="C20" s="20" t="s">
        <v>358</v>
      </c>
      <c r="D20" s="20"/>
    </row>
    <row r="21" spans="2:8" ht="15" x14ac:dyDescent="0.25">
      <c r="B21" s="30" t="s">
        <v>395</v>
      </c>
      <c r="C21" s="20" t="s">
        <v>396</v>
      </c>
      <c r="D21" s="20"/>
    </row>
    <row r="22" spans="2:8" ht="15" x14ac:dyDescent="0.25">
      <c r="B22" s="30" t="s">
        <v>395</v>
      </c>
      <c r="C22" s="20" t="s">
        <v>359</v>
      </c>
      <c r="D22" s="20"/>
    </row>
    <row r="23" spans="2:8" ht="15" x14ac:dyDescent="0.25">
      <c r="B23" s="30" t="s">
        <v>395</v>
      </c>
      <c r="C23" s="20" t="s">
        <v>360</v>
      </c>
      <c r="D23" s="20"/>
    </row>
    <row r="24" spans="2:8" ht="15" x14ac:dyDescent="0.25">
      <c r="B24" s="30" t="s">
        <v>395</v>
      </c>
      <c r="C24" s="20" t="s">
        <v>361</v>
      </c>
      <c r="D24" s="20"/>
    </row>
    <row r="25" spans="2:8" ht="15" x14ac:dyDescent="0.25">
      <c r="B25" s="30" t="s">
        <v>395</v>
      </c>
      <c r="C25" s="20" t="s">
        <v>362</v>
      </c>
      <c r="D25" s="20"/>
    </row>
    <row r="26" spans="2:8" ht="15" x14ac:dyDescent="0.25">
      <c r="B26" s="30" t="s">
        <v>395</v>
      </c>
      <c r="C26" s="20" t="s">
        <v>363</v>
      </c>
      <c r="D26" s="20"/>
    </row>
    <row r="27" spans="2:8" ht="15" x14ac:dyDescent="0.25">
      <c r="B27" s="30" t="s">
        <v>395</v>
      </c>
      <c r="C27" s="20" t="s">
        <v>364</v>
      </c>
      <c r="D27" s="20"/>
    </row>
    <row r="28" spans="2:8" ht="15" x14ac:dyDescent="0.25">
      <c r="B28" s="30" t="s">
        <v>395</v>
      </c>
      <c r="C28" s="20" t="s">
        <v>365</v>
      </c>
      <c r="D28" s="20"/>
    </row>
    <row r="29" spans="2:8" ht="15" x14ac:dyDescent="0.25">
      <c r="B29" s="30" t="s">
        <v>395</v>
      </c>
      <c r="C29" s="20" t="s">
        <v>366</v>
      </c>
      <c r="D29" s="20"/>
    </row>
    <row r="30" spans="2:8" ht="15" x14ac:dyDescent="0.25">
      <c r="B30" s="30" t="s">
        <v>395</v>
      </c>
      <c r="C30" s="20" t="s">
        <v>367</v>
      </c>
      <c r="D30" s="20"/>
    </row>
    <row r="31" spans="2:8" ht="15" x14ac:dyDescent="0.25">
      <c r="B31" s="30" t="s">
        <v>395</v>
      </c>
      <c r="C31" s="20" t="s">
        <v>368</v>
      </c>
      <c r="D31" s="20"/>
    </row>
    <row r="32" spans="2:8" ht="15" x14ac:dyDescent="0.25">
      <c r="B32" s="30" t="s">
        <v>395</v>
      </c>
      <c r="C32" s="20" t="s">
        <v>369</v>
      </c>
      <c r="D32" s="20"/>
    </row>
    <row r="33" spans="2:4" ht="15" x14ac:dyDescent="0.25">
      <c r="B33" s="30" t="s">
        <v>395</v>
      </c>
      <c r="C33" s="20" t="s">
        <v>370</v>
      </c>
      <c r="D33" s="20"/>
    </row>
    <row r="34" spans="2:4" ht="15" x14ac:dyDescent="0.25">
      <c r="B34" s="30" t="s">
        <v>395</v>
      </c>
      <c r="C34" s="20" t="s">
        <v>371</v>
      </c>
      <c r="D34" s="20"/>
    </row>
    <row r="35" spans="2:4" ht="15" x14ac:dyDescent="0.25">
      <c r="B35" s="30" t="s">
        <v>395</v>
      </c>
      <c r="C35" s="20" t="s">
        <v>372</v>
      </c>
      <c r="D35" s="20"/>
    </row>
    <row r="36" spans="2:4" ht="15" x14ac:dyDescent="0.25">
      <c r="B36" s="30" t="s">
        <v>395</v>
      </c>
      <c r="C36" s="20" t="s">
        <v>373</v>
      </c>
      <c r="D36" s="20"/>
    </row>
    <row r="37" spans="2:4" ht="15" x14ac:dyDescent="0.25">
      <c r="B37" s="30" t="s">
        <v>395</v>
      </c>
      <c r="C37" s="20" t="s">
        <v>374</v>
      </c>
      <c r="D37" s="20"/>
    </row>
    <row r="38" spans="2:4" ht="15" x14ac:dyDescent="0.25">
      <c r="B38" s="30" t="s">
        <v>395</v>
      </c>
      <c r="C38" s="20" t="s">
        <v>375</v>
      </c>
      <c r="D38" s="20"/>
    </row>
    <row r="39" spans="2:4" ht="15" x14ac:dyDescent="0.25">
      <c r="B39" s="30" t="s">
        <v>395</v>
      </c>
      <c r="C39" s="20" t="s">
        <v>376</v>
      </c>
      <c r="D39" s="20"/>
    </row>
    <row r="40" spans="2:4" ht="15" x14ac:dyDescent="0.25">
      <c r="B40" s="30" t="s">
        <v>395</v>
      </c>
      <c r="C40" s="20" t="s">
        <v>377</v>
      </c>
      <c r="D40" s="20"/>
    </row>
    <row r="41" spans="2:4" ht="15" x14ac:dyDescent="0.25">
      <c r="B41" s="30" t="s">
        <v>395</v>
      </c>
      <c r="C41" s="20" t="s">
        <v>378</v>
      </c>
      <c r="D41" s="20"/>
    </row>
    <row r="42" spans="2:4" ht="15" x14ac:dyDescent="0.25">
      <c r="B42" s="30" t="s">
        <v>395</v>
      </c>
      <c r="C42" s="20" t="s">
        <v>379</v>
      </c>
    </row>
    <row r="43" spans="2:4" ht="15" x14ac:dyDescent="0.25">
      <c r="B43" s="30" t="s">
        <v>395</v>
      </c>
      <c r="C43" s="20" t="s">
        <v>380</v>
      </c>
    </row>
    <row r="44" spans="2:4" ht="15" x14ac:dyDescent="0.25">
      <c r="B44" s="30" t="s">
        <v>395</v>
      </c>
      <c r="C44" s="20" t="s">
        <v>381</v>
      </c>
    </row>
    <row r="45" spans="2:4" ht="15" x14ac:dyDescent="0.25">
      <c r="B45" s="30" t="s">
        <v>395</v>
      </c>
      <c r="C45" s="20" t="s">
        <v>382</v>
      </c>
    </row>
    <row r="46" spans="2:4" ht="15" x14ac:dyDescent="0.25">
      <c r="B46" s="30" t="s">
        <v>395</v>
      </c>
      <c r="C46" s="20" t="s">
        <v>383</v>
      </c>
    </row>
    <row r="47" spans="2:4" ht="15" x14ac:dyDescent="0.25">
      <c r="B47" s="30" t="s">
        <v>395</v>
      </c>
      <c r="C47" s="20" t="s">
        <v>384</v>
      </c>
    </row>
    <row r="48" spans="2:4" ht="15" x14ac:dyDescent="0.25">
      <c r="B48" s="30" t="s">
        <v>395</v>
      </c>
      <c r="C48" s="20" t="s">
        <v>392</v>
      </c>
    </row>
    <row r="49" spans="2:3" ht="15" x14ac:dyDescent="0.25">
      <c r="B49" s="30" t="s">
        <v>395</v>
      </c>
      <c r="C49" s="20" t="s">
        <v>385</v>
      </c>
    </row>
    <row r="50" spans="2:3" ht="15" x14ac:dyDescent="0.25">
      <c r="B50" s="30" t="s">
        <v>395</v>
      </c>
      <c r="C50" s="20" t="s">
        <v>386</v>
      </c>
    </row>
    <row r="51" spans="2:3" ht="15" x14ac:dyDescent="0.25">
      <c r="B51" s="30" t="s">
        <v>395</v>
      </c>
      <c r="C51" s="20" t="s">
        <v>387</v>
      </c>
    </row>
    <row r="52" spans="2:3" ht="15" x14ac:dyDescent="0.25">
      <c r="B52" s="30" t="s">
        <v>395</v>
      </c>
      <c r="C52" s="20" t="s">
        <v>388</v>
      </c>
    </row>
    <row r="53" spans="2:3" ht="15" x14ac:dyDescent="0.25">
      <c r="B53" s="30" t="s">
        <v>395</v>
      </c>
      <c r="C53" s="20" t="s">
        <v>389</v>
      </c>
    </row>
    <row r="54" spans="2:3" ht="15" x14ac:dyDescent="0.25">
      <c r="B54" s="30" t="s">
        <v>395</v>
      </c>
      <c r="C54" s="20" t="s">
        <v>390</v>
      </c>
    </row>
    <row r="55" spans="2:3" ht="15" x14ac:dyDescent="0.25">
      <c r="B55" s="30" t="s">
        <v>395</v>
      </c>
      <c r="C55" s="20" t="s">
        <v>391</v>
      </c>
    </row>
    <row r="57" spans="2:3" x14ac:dyDescent="0.25">
      <c r="B57" s="20" t="s">
        <v>412</v>
      </c>
    </row>
  </sheetData>
  <mergeCells count="1">
    <mergeCell ref="B5:O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Methodology</vt:lpstr>
      <vt:lpstr>Definitions</vt:lpstr>
      <vt:lpstr>SELECT TRUST</vt:lpstr>
      <vt:lpstr>ALL - data table</vt:lpstr>
      <vt:lpstr>ALL - FunnelPlot</vt:lpstr>
      <vt:lpstr>AML - data table</vt:lpstr>
      <vt:lpstr>AML - FunnelPlot</vt:lpstr>
      <vt:lpstr>List of excluded regimens</vt:lpstr>
      <vt:lpstr>Acknowledgements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Carolynn Gildea</dc:creator>
  <cp:lastModifiedBy>Michael Baser</cp:lastModifiedBy>
  <dcterms:created xsi:type="dcterms:W3CDTF">2016-02-23T11:37:20Z</dcterms:created>
  <dcterms:modified xsi:type="dcterms:W3CDTF">2022-04-28T10:15:36Z</dcterms:modified>
</cp:coreProperties>
</file>